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imelineCaches/timelineCache1.xml" ContentType="application/vnd.ms-excel.timeline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imelines/timeline1.xml" ContentType="application/vnd.ms-excel.timelin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krist\Downloads\"/>
    </mc:Choice>
  </mc:AlternateContent>
  <xr:revisionPtr revIDLastSave="0" documentId="10_ncr:100000_{2296C5E1-4FC9-48F8-B31D-F98DF1C74A35}" xr6:coauthVersionLast="31" xr6:coauthVersionMax="40" xr10:uidLastSave="{00000000-0000-0000-0000-000000000000}"/>
  <bookViews>
    <workbookView xWindow="0" yWindow="0" windowWidth="19200" windowHeight="7550" xr2:uid="{3224F1C0-933E-4197-BF1E-75BD03A36D46}"/>
  </bookViews>
  <sheets>
    <sheet name="Claim Data" sheetId="1" r:id="rId1"/>
    <sheet name="Sheet1" sheetId="5" r:id="rId2"/>
    <sheet name="PivotTables" sheetId="2" r:id="rId3"/>
    <sheet name="Goal Seek" sheetId="3" r:id="rId4"/>
  </sheets>
  <definedNames>
    <definedName name="NativeTimeline_Loss_Date">#N/A</definedName>
    <definedName name="Slicer_Age">#N/A</definedName>
    <definedName name="Slicer_Gender">#N/A</definedName>
  </definedNames>
  <calcPr calcId="179017"/>
  <pivotCaches>
    <pivotCache cacheId="0" r:id="rId5"/>
  </pivotCaches>
  <extLst>
    <ext xmlns:x14="http://schemas.microsoft.com/office/spreadsheetml/2009/9/main" uri="{BBE1A952-AA13-448e-AADC-164F8A28A991}">
      <x14:slicerCaches>
        <x14:slicerCache r:id="rId6"/>
        <x14:slicerCache r:id="rId7"/>
      </x14:slicerCaches>
    </ext>
    <ext xmlns:x14="http://schemas.microsoft.com/office/spreadsheetml/2009/9/main" uri="{79F54976-1DA5-4618-B147-4CDE4B953A38}">
      <x14:workbookPr/>
    </ext>
    <ext xmlns:x15="http://schemas.microsoft.com/office/spreadsheetml/2010/11/main" uri="{D0CA8CA8-9F24-4464-BF8E-62219DCF47F9}">
      <x15:timelineCacheRefs>
        <x15:timelineCacheRef r:id="rId8"/>
      </x15:timelineCacheRefs>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 i="3" l="1"/>
  <c r="D4" i="3"/>
  <c r="D2" i="3"/>
  <c r="I3" i="3" l="1"/>
  <c r="J3" i="3" s="1"/>
  <c r="I4" i="3"/>
  <c r="J4" i="3" s="1"/>
  <c r="I2" i="3"/>
  <c r="J2" i="3" s="1"/>
  <c r="G2" i="3"/>
  <c r="H4" i="3" l="1"/>
  <c r="H3" i="3"/>
  <c r="H2" i="3"/>
  <c r="G4" i="3"/>
  <c r="G3" i="3"/>
  <c r="N20" i="1"/>
  <c r="N18" i="1"/>
  <c r="N16" i="1"/>
  <c r="J3" i="1"/>
  <c r="J4" i="1"/>
  <c r="J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 i="1"/>
  <c r="I3" i="1"/>
  <c r="I4"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 i="1"/>
  <c r="H3" i="1"/>
  <c r="H4"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 i="1"/>
</calcChain>
</file>

<file path=xl/sharedStrings.xml><?xml version="1.0" encoding="utf-8"?>
<sst xmlns="http://schemas.openxmlformats.org/spreadsheetml/2006/main" count="277" uniqueCount="53">
  <si>
    <t>Policy Number</t>
  </si>
  <si>
    <t>Age</t>
  </si>
  <si>
    <t>State</t>
  </si>
  <si>
    <t>Risk Level</t>
  </si>
  <si>
    <t>Claim Amount</t>
  </si>
  <si>
    <t>Loss Date</t>
  </si>
  <si>
    <t>Gender</t>
  </si>
  <si>
    <t>Female</t>
  </si>
  <si>
    <t>Male</t>
  </si>
  <si>
    <t>NV</t>
  </si>
  <si>
    <t>WA</t>
  </si>
  <si>
    <t>CA</t>
  </si>
  <si>
    <t>AZ</t>
  </si>
  <si>
    <t>OR</t>
  </si>
  <si>
    <t xml:space="preserve">1. Fill in Column H using VLOOKUP to convert the risk level from numbers to words. </t>
  </si>
  <si>
    <t>Low</t>
  </si>
  <si>
    <t>Medium</t>
  </si>
  <si>
    <t>High</t>
  </si>
  <si>
    <t>a) What is the total claim amount for female policyholders?</t>
  </si>
  <si>
    <t>b) What is the total claim amount for policyholders who are high risk and aged 18-25?</t>
  </si>
  <si>
    <t>a) What is the total claim amount in California in 2018?</t>
  </si>
  <si>
    <t>c) What is the total claim amount for 50-60 year old males in Oregon between the years 2010 and 2015?</t>
  </si>
  <si>
    <t>Premium Paid</t>
  </si>
  <si>
    <t>3. Fill in Column J using VLOOKUP to convert the state from numbers to abbreviations.</t>
  </si>
  <si>
    <t>4. Use SUMIFS to answer the following questions:</t>
  </si>
  <si>
    <t>5. Go to the PivotTables sheet.</t>
  </si>
  <si>
    <t>Claims Paid</t>
  </si>
  <si>
    <t>Premium Collected</t>
  </si>
  <si>
    <t>Loss Ratio</t>
  </si>
  <si>
    <t>Count</t>
  </si>
  <si>
    <t>c) What is the total claim amount for policyholders who are low risk males between the ages of 30 and 50 and live in California?</t>
  </si>
  <si>
    <t>6. Create a PivotTable for claim amounts with states on the rows.</t>
  </si>
  <si>
    <t>7. Create a PivotTable for claim amounts with risk level on the rows.</t>
  </si>
  <si>
    <t>8. Create slicers for age and gender.</t>
  </si>
  <si>
    <t>9. Create timeline for loss date (by year).</t>
  </si>
  <si>
    <t>10. Using the PivotTable along with filters, slicer, or timeline, answer the following questions:</t>
  </si>
  <si>
    <t>11. Go to the Goal Seek sheet.</t>
  </si>
  <si>
    <t>b) What is the total claim amount for low risk 20-40 year old females between the years 2000 and 2018?</t>
  </si>
  <si>
    <t>12. Use COUNTIF and the Claim Data sheet to fill in the Count column of the table.</t>
  </si>
  <si>
    <t>13. Use SUMIFS and the Claim Data sheet to fill in the Claims Paid column of the table.</t>
  </si>
  <si>
    <t>15. Complete the Loss Ratio column of the table. (Hint: Loss Ratio = claims paid / premium collected)</t>
  </si>
  <si>
    <t>Old Premium</t>
  </si>
  <si>
    <t>New Premium</t>
  </si>
  <si>
    <t>17. Fill in the % Change in Premium.</t>
  </si>
  <si>
    <t>% Change</t>
  </si>
  <si>
    <t>18. Create a graph of % Change in Premium by Risk Level.</t>
  </si>
  <si>
    <t>2. Fill in Column I using VLOOKUP and the "Old Premium" column in the Goal Seek sheet.</t>
  </si>
  <si>
    <t>16. Use Goal Seek to determine what the new premium for low risk policyholders should be in order to change the loss ratio for low risk policies to 0.85. Repeat for medium and high risk policies.</t>
  </si>
  <si>
    <t>Row Labels</t>
  </si>
  <si>
    <t>Grand Total</t>
  </si>
  <si>
    <t>Sum of Claim Amount</t>
  </si>
  <si>
    <t>(See Sheet1)</t>
  </si>
  <si>
    <t>14. Use SUMIFS and the Claim Data sheet to fill in the Premium Collected column of the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</si>
</sst>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8" tint="0.39997558519241921"/>
        <bgColor indexed="64"/>
      </patternFill>
    </fill>
    <fill>
      <patternFill patternType="solid">
        <fgColor theme="7" tint="0.59999389629810485"/>
        <bgColor indexed="64"/>
      </patternFill>
    </fill>
  </fills>
  <borders count="11">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2">
    <xf numFmtId="0" fontId="0" fillId="0" borderId="0" xfId="0"/>
    <xf numFmtId="14" fontId="0" fillId="0" borderId="0" xfId="0" applyNumberFormat="1"/>
    <xf numFmtId="164" fontId="0" fillId="0" borderId="0" xfId="1" applyNumberFormat="1" applyFont="1" applyAlignment="1"/>
    <xf numFmtId="0" fontId="0" fillId="0" borderId="0" xfId="0" applyAlignment="1">
      <alignment horizontal="right"/>
    </xf>
    <xf numFmtId="0" fontId="2" fillId="0" borderId="0" xfId="0" applyFont="1"/>
    <xf numFmtId="0" fontId="0" fillId="0" borderId="1" xfId="0" applyBorder="1"/>
    <xf numFmtId="0" fontId="0" fillId="0" borderId="2" xfId="0" applyBorder="1"/>
    <xf numFmtId="0" fontId="0" fillId="0" borderId="3" xfId="0" applyBorder="1"/>
    <xf numFmtId="0" fontId="0" fillId="0" borderId="4" xfId="0" applyBorder="1"/>
    <xf numFmtId="0" fontId="2" fillId="3" borderId="0" xfId="0" applyFont="1" applyFill="1"/>
    <xf numFmtId="0" fontId="0" fillId="3" borderId="0" xfId="0" applyFill="1"/>
    <xf numFmtId="0" fontId="0" fillId="0" borderId="0" xfId="0" applyBorder="1"/>
    <xf numFmtId="0" fontId="2" fillId="2" borderId="7" xfId="0" applyFont="1" applyFill="1" applyBorder="1"/>
    <xf numFmtId="0" fontId="2" fillId="2" borderId="8" xfId="0" applyFont="1" applyFill="1" applyBorder="1"/>
    <xf numFmtId="0" fontId="2" fillId="2" borderId="9" xfId="0" applyFont="1" applyFill="1" applyBorder="1"/>
    <xf numFmtId="0" fontId="0" fillId="0" borderId="10" xfId="0" applyBorder="1"/>
    <xf numFmtId="0" fontId="2" fillId="3" borderId="0" xfId="0" applyFont="1" applyFill="1"/>
    <xf numFmtId="0" fontId="0" fillId="3" borderId="0" xfId="0" applyFill="1"/>
    <xf numFmtId="0" fontId="0" fillId="0" borderId="0" xfId="0" applyNumberFormat="1"/>
    <xf numFmtId="0" fontId="2" fillId="3" borderId="0" xfId="0" applyFont="1" applyFill="1"/>
    <xf numFmtId="10" fontId="0" fillId="0" borderId="2" xfId="2" applyNumberFormat="1" applyFont="1" applyBorder="1"/>
    <xf numFmtId="10" fontId="0" fillId="0" borderId="4" xfId="2" applyNumberFormat="1" applyFont="1" applyBorder="1"/>
    <xf numFmtId="1" fontId="0" fillId="0" borderId="0" xfId="0" applyNumberFormat="1" applyBorder="1"/>
    <xf numFmtId="1" fontId="0" fillId="0" borderId="10" xfId="0" applyNumberFormat="1" applyBorder="1"/>
    <xf numFmtId="10" fontId="0" fillId="0" borderId="0" xfId="2" applyNumberFormat="1" applyFont="1" applyBorder="1"/>
    <xf numFmtId="0" fontId="2" fillId="3" borderId="0" xfId="0" applyFont="1" applyFill="1" applyAlignment="1"/>
    <xf numFmtId="164" fontId="0" fillId="0" borderId="0" xfId="0" applyNumberFormat="1"/>
    <xf numFmtId="0" fontId="0" fillId="0" borderId="0" xfId="0" pivotButton="1"/>
    <xf numFmtId="0" fontId="0" fillId="0" borderId="0" xfId="0" applyAlignment="1">
      <alignment horizontal="left"/>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3" borderId="0" xfId="0" applyFont="1" applyFill="1"/>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1/relationships/timelineCache" Target="timelineCaches/timelineCache1.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sharedStrings" Target="sharedStrings.xml"/><Relationship Id="rId5" Type="http://schemas.openxmlformats.org/officeDocument/2006/relationships/pivotCacheDefinition" Target="pivotCache/pivotCacheDefinition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 Change in Premium</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Low</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'Goal Seek'!$D$2</c:f>
              <c:numCache>
                <c:formatCode>0.00%</c:formatCode>
                <c:ptCount val="1"/>
                <c:pt idx="0">
                  <c:v>-5.9237586771560324E-2</c:v>
                </c:pt>
              </c:numCache>
            </c:numRef>
          </c:val>
          <c:extLst>
            <c:ext xmlns:c16="http://schemas.microsoft.com/office/drawing/2014/chart" uri="{C3380CC4-5D6E-409C-BE32-E72D297353CC}">
              <c16:uniqueId val="{00000000-5564-46D0-A017-B3B83ABD6B08}"/>
            </c:ext>
          </c:extLst>
        </c:ser>
        <c:ser>
          <c:idx val="1"/>
          <c:order val="1"/>
          <c:tx>
            <c:v>Medium</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'Goal Seek'!$D$3</c:f>
              <c:numCache>
                <c:formatCode>0.00%</c:formatCode>
                <c:ptCount val="1"/>
                <c:pt idx="0">
                  <c:v>3.5595609207703625E-2</c:v>
                </c:pt>
              </c:numCache>
            </c:numRef>
          </c:val>
          <c:extLst>
            <c:ext xmlns:c16="http://schemas.microsoft.com/office/drawing/2014/chart" uri="{C3380CC4-5D6E-409C-BE32-E72D297353CC}">
              <c16:uniqueId val="{00000001-5564-46D0-A017-B3B83ABD6B08}"/>
            </c:ext>
          </c:extLst>
        </c:ser>
        <c:ser>
          <c:idx val="2"/>
          <c:order val="2"/>
          <c:tx>
            <c:v>High</c:v>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'Goal Seek'!$D$4</c:f>
              <c:numCache>
                <c:formatCode>0.00%</c:formatCode>
                <c:ptCount val="1"/>
                <c:pt idx="0">
                  <c:v>-3.9650665071217159E-2</c:v>
                </c:pt>
              </c:numCache>
            </c:numRef>
          </c:val>
          <c:extLst>
            <c:ext xmlns:c16="http://schemas.microsoft.com/office/drawing/2014/chart" uri="{C3380CC4-5D6E-409C-BE32-E72D297353CC}">
              <c16:uniqueId val="{00000002-5564-46D0-A017-B3B83ABD6B08}"/>
            </c:ext>
          </c:extLst>
        </c:ser>
        <c:dLbls>
          <c:dLblPos val="inEnd"/>
          <c:showLegendKey val="0"/>
          <c:showVal val="1"/>
          <c:showCatName val="0"/>
          <c:showSerName val="0"/>
          <c:showPercent val="0"/>
          <c:showBubbleSize val="0"/>
        </c:dLbls>
        <c:gapWidth val="219"/>
        <c:overlap val="-27"/>
        <c:axId val="418898904"/>
        <c:axId val="418893656"/>
      </c:barChart>
      <c:catAx>
        <c:axId val="418898904"/>
        <c:scaling>
          <c:orientation val="minMax"/>
        </c:scaling>
        <c:delete val="1"/>
        <c:axPos val="b"/>
        <c:numFmt formatCode="General" sourceLinked="1"/>
        <c:majorTickMark val="none"/>
        <c:minorTickMark val="none"/>
        <c:tickLblPos val="nextTo"/>
        <c:crossAx val="418893656"/>
        <c:crosses val="autoZero"/>
        <c:auto val="0"/>
        <c:lblAlgn val="ctr"/>
        <c:lblOffset val="100"/>
        <c:noMultiLvlLbl val="0"/>
      </c:catAx>
      <c:valAx>
        <c:axId val="41889365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8989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279400</xdr:colOff>
      <xdr:row>10</xdr:row>
      <xdr:rowOff>95250</xdr:rowOff>
    </xdr:from>
    <xdr:to>
      <xdr:col>1</xdr:col>
      <xdr:colOff>1244600</xdr:colOff>
      <xdr:row>24</xdr:row>
      <xdr:rowOff>41275</xdr:rowOff>
    </xdr:to>
    <mc:AlternateContent xmlns:mc="http://schemas.openxmlformats.org/markup-compatibility/2006" xmlns:a14="http://schemas.microsoft.com/office/drawing/2010/main">
      <mc:Choice Requires="a14">
        <xdr:graphicFrame macro="">
          <xdr:nvGraphicFramePr>
            <xdr:cNvPr id="2" name="Age">
              <a:extLst>
                <a:ext uri="{FF2B5EF4-FFF2-40B4-BE49-F238E27FC236}">
                  <a16:creationId xmlns:a16="http://schemas.microsoft.com/office/drawing/2014/main" id="{A261D402-00DF-4551-A2B8-58842C039895}"/>
                </a:ext>
              </a:extLst>
            </xdr:cNvPr>
            <xdr:cNvGraphicFramePr/>
          </xdr:nvGraphicFramePr>
          <xdr:xfrm>
            <a:off x="0" y="0"/>
            <a:ext cx="0" cy="0"/>
          </xdr:xfrm>
          <a:graphic>
            <a:graphicData uri="http://schemas.microsoft.com/office/drawing/2010/slicer">
              <sle:slicer xmlns:sle="http://schemas.microsoft.com/office/drawing/2010/slicer" name="Age"/>
            </a:graphicData>
          </a:graphic>
        </xdr:graphicFrame>
      </mc:Choice>
      <mc:Fallback xmlns="">
        <xdr:sp macro="" textlink="">
          <xdr:nvSpPr>
            <xdr:cNvPr id="0" name=""/>
            <xdr:cNvSpPr>
              <a:spLocks noTextEdit="1"/>
            </xdr:cNvSpPr>
          </xdr:nvSpPr>
          <xdr:spPr>
            <a:xfrm>
              <a:off x="279400" y="193675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3</xdr:col>
      <xdr:colOff>38100</xdr:colOff>
      <xdr:row>10</xdr:row>
      <xdr:rowOff>76200</xdr:rowOff>
    </xdr:from>
    <xdr:to>
      <xdr:col>4</xdr:col>
      <xdr:colOff>1003300</xdr:colOff>
      <xdr:row>24</xdr:row>
      <xdr:rowOff>22225</xdr:rowOff>
    </xdr:to>
    <mc:AlternateContent xmlns:mc="http://schemas.openxmlformats.org/markup-compatibility/2006" xmlns:a14="http://schemas.microsoft.com/office/drawing/2010/main">
      <mc:Choice Requires="a14">
        <xdr:graphicFrame macro="">
          <xdr:nvGraphicFramePr>
            <xdr:cNvPr id="3" name="Gender">
              <a:extLst>
                <a:ext uri="{FF2B5EF4-FFF2-40B4-BE49-F238E27FC236}">
                  <a16:creationId xmlns:a16="http://schemas.microsoft.com/office/drawing/2014/main" id="{F70D314D-19A4-4E04-B169-2AC803AA96DE}"/>
                </a:ext>
              </a:extLst>
            </xdr:cNvPr>
            <xdr:cNvGraphicFramePr/>
          </xdr:nvGraphicFramePr>
          <xdr:xfrm>
            <a:off x="0" y="0"/>
            <a:ext cx="0" cy="0"/>
          </xdr:xfrm>
          <a:graphic>
            <a:graphicData uri="http://schemas.microsoft.com/office/drawing/2010/slicer">
              <sle:slicer xmlns:sle="http://schemas.microsoft.com/office/drawing/2010/slicer" name="Gender"/>
            </a:graphicData>
          </a:graphic>
        </xdr:graphicFrame>
      </mc:Choice>
      <mc:Fallback xmlns="">
        <xdr:sp macro="" textlink="">
          <xdr:nvSpPr>
            <xdr:cNvPr id="0" name=""/>
            <xdr:cNvSpPr>
              <a:spLocks noTextEdit="1"/>
            </xdr:cNvSpPr>
          </xdr:nvSpPr>
          <xdr:spPr>
            <a:xfrm>
              <a:off x="2851150" y="191770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5</xdr:col>
      <xdr:colOff>152400</xdr:colOff>
      <xdr:row>10</xdr:row>
      <xdr:rowOff>82550</xdr:rowOff>
    </xdr:from>
    <xdr:to>
      <xdr:col>10</xdr:col>
      <xdr:colOff>438150</xdr:colOff>
      <xdr:row>17</xdr:row>
      <xdr:rowOff>165100</xdr:rowOff>
    </xdr:to>
    <mc:AlternateContent xmlns:mc="http://schemas.openxmlformats.org/markup-compatibility/2006" xmlns:tsle="http://schemas.microsoft.com/office/drawing/2012/timeslicer">
      <mc:Choice Requires="tsle">
        <xdr:graphicFrame macro="">
          <xdr:nvGraphicFramePr>
            <xdr:cNvPr id="4" name="Loss Date">
              <a:extLst>
                <a:ext uri="{FF2B5EF4-FFF2-40B4-BE49-F238E27FC236}">
                  <a16:creationId xmlns:a16="http://schemas.microsoft.com/office/drawing/2014/main" id="{6F7C68F3-00AE-4BD8-928F-0328FD496494}"/>
                </a:ext>
              </a:extLst>
            </xdr:cNvPr>
            <xdr:cNvGraphicFramePr/>
          </xdr:nvGraphicFramePr>
          <xdr:xfrm>
            <a:off x="0" y="0"/>
            <a:ext cx="0" cy="0"/>
          </xdr:xfrm>
          <a:graphic>
            <a:graphicData uri="http://schemas.microsoft.com/office/drawing/2012/timeslicer">
              <tsle:timeslicer name="Loss Date"/>
            </a:graphicData>
          </a:graphic>
        </xdr:graphicFrame>
      </mc:Choice>
      <mc:Fallback xmlns="">
        <xdr:sp macro="" textlink="">
          <xdr:nvSpPr>
            <xdr:cNvPr id="0" name=""/>
            <xdr:cNvSpPr>
              <a:spLocks noTextEdit="1"/>
            </xdr:cNvSpPr>
          </xdr:nvSpPr>
          <xdr:spPr>
            <a:xfrm>
              <a:off x="5168900" y="1924050"/>
              <a:ext cx="3333750" cy="1371600"/>
            </a:xfrm>
            <a:prstGeom prst="rect">
              <a:avLst/>
            </a:prstGeom>
            <a:solidFill>
              <a:prstClr val="white"/>
            </a:solidFill>
            <a:ln w="1">
              <a:solidFill>
                <a:prstClr val="green"/>
              </a:solidFill>
            </a:ln>
          </xdr:spPr>
          <xdr:txBody>
            <a:bodyPr vertOverflow="clip" horzOverflow="clip"/>
            <a:lstStyle/>
            <a:p>
              <a:r>
                <a:rPr lang="en-US" sz="1100"/>
                <a:t>Timeline: Works in Excel or higher. Do not move or resize.</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200025</xdr:colOff>
      <xdr:row>13</xdr:row>
      <xdr:rowOff>38100</xdr:rowOff>
    </xdr:from>
    <xdr:to>
      <xdr:col>6</xdr:col>
      <xdr:colOff>295275</xdr:colOff>
      <xdr:row>28</xdr:row>
      <xdr:rowOff>19050</xdr:rowOff>
    </xdr:to>
    <xdr:graphicFrame macro="">
      <xdr:nvGraphicFramePr>
        <xdr:cNvPr id="3" name="Chart 2">
          <a:extLst>
            <a:ext uri="{FF2B5EF4-FFF2-40B4-BE49-F238E27FC236}">
              <a16:creationId xmlns:a16="http://schemas.microsoft.com/office/drawing/2014/main" id="{B6E976A2-DC49-466F-8945-A34475F6AFD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risti Intara" refreshedDate="43472.813338888889" createdVersion="6" refreshedVersion="6" minRefreshableVersion="3" recordCount="200" xr:uid="{D0C93BFA-112D-4328-86E6-0CBE9577808F}">
  <cacheSource type="worksheet">
    <worksheetSource ref="A1:J201" sheet="Claim Data"/>
  </cacheSource>
  <cacheFields count="10">
    <cacheField name="Policy Number" numFmtId="0">
      <sharedItems containsSemiMixedTypes="0" containsString="0" containsNumber="1" containsInteger="1" minValue="196149" maxValue="99533007"/>
    </cacheField>
    <cacheField name="Age" numFmtId="0">
      <sharedItems containsSemiMixedTypes="0" containsString="0" containsNumber="1" containsInteger="1" minValue="18" maxValue="80" count="60">
        <n v="21"/>
        <n v="35"/>
        <n v="68"/>
        <n v="51"/>
        <n v="54"/>
        <n v="80"/>
        <n v="72"/>
        <n v="48"/>
        <n v="31"/>
        <n v="58"/>
        <n v="65"/>
        <n v="19"/>
        <n v="25"/>
        <n v="59"/>
        <n v="30"/>
        <n v="33"/>
        <n v="70"/>
        <n v="40"/>
        <n v="29"/>
        <n v="34"/>
        <n v="71"/>
        <n v="62"/>
        <n v="26"/>
        <n v="53"/>
        <n v="67"/>
        <n v="22"/>
        <n v="43"/>
        <n v="74"/>
        <n v="73"/>
        <n v="69"/>
        <n v="36"/>
        <n v="47"/>
        <n v="64"/>
        <n v="75"/>
        <n v="23"/>
        <n v="42"/>
        <n v="32"/>
        <n v="20"/>
        <n v="50"/>
        <n v="38"/>
        <n v="39"/>
        <n v="27"/>
        <n v="76"/>
        <n v="37"/>
        <n v="28"/>
        <n v="45"/>
        <n v="61"/>
        <n v="57"/>
        <n v="79"/>
        <n v="49"/>
        <n v="46"/>
        <n v="24"/>
        <n v="52"/>
        <n v="63"/>
        <n v="56"/>
        <n v="60"/>
        <n v="41"/>
        <n v="18"/>
        <n v="44"/>
        <n v="55"/>
      </sharedItems>
    </cacheField>
    <cacheField name="Gender" numFmtId="0">
      <sharedItems count="2">
        <s v="Female"/>
        <s v="Male"/>
      </sharedItems>
    </cacheField>
    <cacheField name="State" numFmtId="0">
      <sharedItems containsSemiMixedTypes="0" containsString="0" containsNumber="1" containsInteger="1" minValue="1" maxValue="5" count="5">
        <n v="2"/>
        <n v="3"/>
        <n v="1"/>
        <n v="5"/>
        <n v="4"/>
      </sharedItems>
    </cacheField>
    <cacheField name="Risk Level" numFmtId="0">
      <sharedItems containsSemiMixedTypes="0" containsString="0" containsNumber="1" containsInteger="1" minValue="1" maxValue="3" count="3">
        <n v="1"/>
        <n v="2"/>
        <n v="3"/>
      </sharedItems>
    </cacheField>
    <cacheField name="Claim Amount" numFmtId="164">
      <sharedItems containsSemiMixedTypes="0" containsString="0" containsNumber="1" containsInteger="1" minValue="124" maxValue="9997"/>
    </cacheField>
    <cacheField name="Loss Date" numFmtId="14">
      <sharedItems containsSemiMixedTypes="0" containsNonDate="0" containsDate="1" containsString="0" minDate="2000-01-18T00:00:00" maxDate="2018-12-25T00:00:00" count="199">
        <d v="2012-07-11T00:00:00"/>
        <d v="2000-07-09T00:00:00"/>
        <d v="2018-01-25T00:00:00"/>
        <d v="2018-10-13T00:00:00"/>
        <d v="2002-07-22T00:00:00"/>
        <d v="2017-11-09T00:00:00"/>
        <d v="2007-11-04T00:00:00"/>
        <d v="2009-05-27T00:00:00"/>
        <d v="2010-04-23T00:00:00"/>
        <d v="2014-08-13T00:00:00"/>
        <d v="2006-07-24T00:00:00"/>
        <d v="2000-05-20T00:00:00"/>
        <d v="2018-10-01T00:00:00"/>
        <d v="2009-11-03T00:00:00"/>
        <d v="2001-06-28T00:00:00"/>
        <d v="2007-04-28T00:00:00"/>
        <d v="2001-04-01T00:00:00"/>
        <d v="2009-01-11T00:00:00"/>
        <d v="2010-08-12T00:00:00"/>
        <d v="2001-02-16T00:00:00"/>
        <d v="2016-11-20T00:00:00"/>
        <d v="2012-09-29T00:00:00"/>
        <d v="2000-03-20T00:00:00"/>
        <d v="2009-01-09T00:00:00"/>
        <d v="2003-06-01T00:00:00"/>
        <d v="2011-08-09T00:00:00"/>
        <d v="2002-04-20T00:00:00"/>
        <d v="2018-08-10T00:00:00"/>
        <d v="2000-03-15T00:00:00"/>
        <d v="2016-11-08T00:00:00"/>
        <d v="2012-07-28T00:00:00"/>
        <d v="2006-11-02T00:00:00"/>
        <d v="2000-02-28T00:00:00"/>
        <d v="2005-06-29T00:00:00"/>
        <d v="2009-04-05T00:00:00"/>
        <d v="2008-02-15T00:00:00"/>
        <d v="2003-04-23T00:00:00"/>
        <d v="2004-10-20T00:00:00"/>
        <d v="2001-05-19T00:00:00"/>
        <d v="2011-09-11T00:00:00"/>
        <d v="2003-03-09T00:00:00"/>
        <d v="2001-03-27T00:00:00"/>
        <d v="2012-04-13T00:00:00"/>
        <d v="2012-03-31T00:00:00"/>
        <d v="2011-04-21T00:00:00"/>
        <d v="2006-03-14T00:00:00"/>
        <d v="2003-02-27T00:00:00"/>
        <d v="2018-04-10T00:00:00"/>
        <d v="2001-06-20T00:00:00"/>
        <d v="2018-09-11T00:00:00"/>
        <d v="2017-01-04T00:00:00"/>
        <d v="2002-07-03T00:00:00"/>
        <d v="2013-10-12T00:00:00"/>
        <d v="2006-07-14T00:00:00"/>
        <d v="2006-11-20T00:00:00"/>
        <d v="2001-10-26T00:00:00"/>
        <d v="2005-03-09T00:00:00"/>
        <d v="2015-09-04T00:00:00"/>
        <d v="2007-07-31T00:00:00"/>
        <d v="2000-12-05T00:00:00"/>
        <d v="2007-03-31T00:00:00"/>
        <d v="2005-12-30T00:00:00"/>
        <d v="2012-12-30T00:00:00"/>
        <d v="2007-12-17T00:00:00"/>
        <d v="2013-09-29T00:00:00"/>
        <d v="2004-11-01T00:00:00"/>
        <d v="2017-05-03T00:00:00"/>
        <d v="2008-08-25T00:00:00"/>
        <d v="2008-07-29T00:00:00"/>
        <d v="2018-04-30T00:00:00"/>
        <d v="2003-12-13T00:00:00"/>
        <d v="2017-11-14T00:00:00"/>
        <d v="2010-03-12T00:00:00"/>
        <d v="2016-12-03T00:00:00"/>
        <d v="2007-03-08T00:00:00"/>
        <d v="2000-10-18T00:00:00"/>
        <d v="2015-08-28T00:00:00"/>
        <d v="2012-10-31T00:00:00"/>
        <d v="2014-03-29T00:00:00"/>
        <d v="2002-09-27T00:00:00"/>
        <d v="2002-05-22T00:00:00"/>
        <d v="2000-11-10T00:00:00"/>
        <d v="2002-09-06T00:00:00"/>
        <d v="2018-04-25T00:00:00"/>
        <d v="2004-09-27T00:00:00"/>
        <d v="2015-05-31T00:00:00"/>
        <d v="2000-05-11T00:00:00"/>
        <d v="2005-06-09T00:00:00"/>
        <d v="2010-11-30T00:00:00"/>
        <d v="2013-12-19T00:00:00"/>
        <d v="2017-11-05T00:00:00"/>
        <d v="2018-12-24T00:00:00"/>
        <d v="2011-02-28T00:00:00"/>
        <d v="2007-05-08T00:00:00"/>
        <d v="2004-01-04T00:00:00"/>
        <d v="2012-02-03T00:00:00"/>
        <d v="2014-05-28T00:00:00"/>
        <d v="2010-09-28T00:00:00"/>
        <d v="2006-04-10T00:00:00"/>
        <d v="2000-01-18T00:00:00"/>
        <d v="2004-01-03T00:00:00"/>
        <d v="2000-08-29T00:00:00"/>
        <d v="2002-02-28T00:00:00"/>
        <d v="2011-06-04T00:00:00"/>
        <d v="2004-04-10T00:00:00"/>
        <d v="2007-02-26T00:00:00"/>
        <d v="2012-01-30T00:00:00"/>
        <d v="2003-10-06T00:00:00"/>
        <d v="2000-03-14T00:00:00"/>
        <d v="2001-10-15T00:00:00"/>
        <d v="2002-03-06T00:00:00"/>
        <d v="2016-05-12T00:00:00"/>
        <d v="2004-08-07T00:00:00"/>
        <d v="2016-08-19T00:00:00"/>
        <d v="2010-07-18T00:00:00"/>
        <d v="2011-04-26T00:00:00"/>
        <d v="2003-06-20T00:00:00"/>
        <d v="2016-04-26T00:00:00"/>
        <d v="2002-08-20T00:00:00"/>
        <d v="2003-12-27T00:00:00"/>
        <d v="2014-10-31T00:00:00"/>
        <d v="2013-04-02T00:00:00"/>
        <d v="2011-06-28T00:00:00"/>
        <d v="2006-01-25T00:00:00"/>
        <d v="2016-01-20T00:00:00"/>
        <d v="2007-04-16T00:00:00"/>
        <d v="2001-10-10T00:00:00"/>
        <d v="2004-10-17T00:00:00"/>
        <d v="2002-12-03T00:00:00"/>
        <d v="2009-01-17T00:00:00"/>
        <d v="2011-11-19T00:00:00"/>
        <d v="2015-04-05T00:00:00"/>
        <d v="2001-05-07T00:00:00"/>
        <d v="2014-04-17T00:00:00"/>
        <d v="2014-05-22T00:00:00"/>
        <d v="2017-11-15T00:00:00"/>
        <d v="2001-10-25T00:00:00"/>
        <d v="2015-09-11T00:00:00"/>
        <d v="2017-04-12T00:00:00"/>
        <d v="2018-11-28T00:00:00"/>
        <d v="2009-07-28T00:00:00"/>
        <d v="2011-05-18T00:00:00"/>
        <d v="2009-05-02T00:00:00"/>
        <d v="2006-04-22T00:00:00"/>
        <d v="2011-02-25T00:00:00"/>
        <d v="2013-04-09T00:00:00"/>
        <d v="2015-10-23T00:00:00"/>
        <d v="2018-08-12T00:00:00"/>
        <d v="2008-05-01T00:00:00"/>
        <d v="2003-11-14T00:00:00"/>
        <d v="2013-07-18T00:00:00"/>
        <d v="2011-03-04T00:00:00"/>
        <d v="2014-03-17T00:00:00"/>
        <d v="2008-12-20T00:00:00"/>
        <d v="2000-05-17T00:00:00"/>
        <d v="2007-02-07T00:00:00"/>
        <d v="2010-11-13T00:00:00"/>
        <d v="2017-06-01T00:00:00"/>
        <d v="2003-07-29T00:00:00"/>
        <d v="2005-03-14T00:00:00"/>
        <d v="2008-11-21T00:00:00"/>
        <d v="2007-04-22T00:00:00"/>
        <d v="2002-05-15T00:00:00"/>
        <d v="2013-01-23T00:00:00"/>
        <d v="2011-10-21T00:00:00"/>
        <d v="2007-09-13T00:00:00"/>
        <d v="2009-10-25T00:00:00"/>
        <d v="2018-07-05T00:00:00"/>
        <d v="2006-08-06T00:00:00"/>
        <d v="2013-07-26T00:00:00"/>
        <d v="2017-09-08T00:00:00"/>
        <d v="2012-01-28T00:00:00"/>
        <d v="2008-01-10T00:00:00"/>
        <d v="2015-08-30T00:00:00"/>
        <d v="2010-06-11T00:00:00"/>
        <d v="2007-09-01T00:00:00"/>
        <d v="2006-10-31T00:00:00"/>
        <d v="2017-07-25T00:00:00"/>
        <d v="2002-12-14T00:00:00"/>
        <d v="2008-08-10T00:00:00"/>
        <d v="2007-03-12T00:00:00"/>
        <d v="2001-03-01T00:00:00"/>
        <d v="2001-07-29T00:00:00"/>
        <d v="2011-12-28T00:00:00"/>
        <d v="2016-08-30T00:00:00"/>
        <d v="2009-05-04T00:00:00"/>
        <d v="2008-12-27T00:00:00"/>
        <d v="2017-08-19T00:00:00"/>
        <d v="2014-12-04T00:00:00"/>
        <d v="2012-10-03T00:00:00"/>
        <d v="2001-03-11T00:00:00"/>
        <d v="2005-01-14T00:00:00"/>
        <d v="2009-12-17T00:00:00"/>
        <d v="2005-10-22T00:00:00"/>
        <d v="2004-09-02T00:00:00"/>
        <d v="2014-05-15T00:00:00"/>
        <d v="2005-07-03T00:00:00"/>
        <d v="2013-01-10T00:00:00"/>
        <d v="2007-10-31T00:00:00"/>
      </sharedItems>
    </cacheField>
    <cacheField name="Risk Level2" numFmtId="0">
      <sharedItems count="3">
        <s v="Low"/>
        <s v="Medium"/>
        <s v="High"/>
      </sharedItems>
    </cacheField>
    <cacheField name="Premium Paid" numFmtId="0">
      <sharedItems containsSemiMixedTypes="0" containsString="0" containsNumber="1" containsInteger="1" minValue="750" maxValue="8150"/>
    </cacheField>
    <cacheField name="State2" numFmtId="0">
      <sharedItems count="5">
        <s v="CA"/>
        <s v="NV"/>
        <s v="AZ"/>
        <s v="WA"/>
        <s v="OR"/>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0">
  <r>
    <n v="30115242"/>
    <x v="0"/>
    <x v="0"/>
    <x v="0"/>
    <x v="0"/>
    <n v="787"/>
    <x v="0"/>
    <x v="0"/>
    <n v="750"/>
    <x v="0"/>
  </r>
  <r>
    <n v="196149"/>
    <x v="1"/>
    <x v="1"/>
    <x v="1"/>
    <x v="1"/>
    <n v="4173"/>
    <x v="1"/>
    <x v="1"/>
    <n v="4250"/>
    <x v="1"/>
  </r>
  <r>
    <n v="13597629"/>
    <x v="2"/>
    <x v="0"/>
    <x v="2"/>
    <x v="2"/>
    <n v="5513"/>
    <x v="2"/>
    <x v="2"/>
    <n v="8150"/>
    <x v="2"/>
  </r>
  <r>
    <n v="98898549"/>
    <x v="3"/>
    <x v="1"/>
    <x v="3"/>
    <x v="1"/>
    <n v="3551"/>
    <x v="3"/>
    <x v="1"/>
    <n v="4250"/>
    <x v="3"/>
  </r>
  <r>
    <n v="38494724"/>
    <x v="4"/>
    <x v="1"/>
    <x v="3"/>
    <x v="1"/>
    <n v="2677"/>
    <x v="4"/>
    <x v="1"/>
    <n v="4250"/>
    <x v="3"/>
  </r>
  <r>
    <n v="84570226"/>
    <x v="5"/>
    <x v="0"/>
    <x v="4"/>
    <x v="0"/>
    <n v="381"/>
    <x v="5"/>
    <x v="0"/>
    <n v="750"/>
    <x v="4"/>
  </r>
  <r>
    <n v="42177879"/>
    <x v="4"/>
    <x v="0"/>
    <x v="1"/>
    <x v="2"/>
    <n v="6219"/>
    <x v="6"/>
    <x v="2"/>
    <n v="8150"/>
    <x v="1"/>
  </r>
  <r>
    <n v="88203483"/>
    <x v="6"/>
    <x v="1"/>
    <x v="1"/>
    <x v="2"/>
    <n v="2047"/>
    <x v="7"/>
    <x v="2"/>
    <n v="8150"/>
    <x v="1"/>
  </r>
  <r>
    <n v="81568891"/>
    <x v="7"/>
    <x v="1"/>
    <x v="0"/>
    <x v="0"/>
    <n v="894"/>
    <x v="8"/>
    <x v="0"/>
    <n v="750"/>
    <x v="0"/>
  </r>
  <r>
    <n v="96792241"/>
    <x v="8"/>
    <x v="1"/>
    <x v="0"/>
    <x v="1"/>
    <n v="4123"/>
    <x v="9"/>
    <x v="1"/>
    <n v="4250"/>
    <x v="0"/>
  </r>
  <r>
    <n v="89519980"/>
    <x v="9"/>
    <x v="0"/>
    <x v="4"/>
    <x v="1"/>
    <n v="3407"/>
    <x v="10"/>
    <x v="1"/>
    <n v="4250"/>
    <x v="4"/>
  </r>
  <r>
    <n v="52215098"/>
    <x v="10"/>
    <x v="0"/>
    <x v="0"/>
    <x v="1"/>
    <n v="4638"/>
    <x v="11"/>
    <x v="1"/>
    <n v="4250"/>
    <x v="0"/>
  </r>
  <r>
    <n v="84377104"/>
    <x v="11"/>
    <x v="1"/>
    <x v="3"/>
    <x v="1"/>
    <n v="2265"/>
    <x v="12"/>
    <x v="1"/>
    <n v="4250"/>
    <x v="3"/>
  </r>
  <r>
    <n v="19472815"/>
    <x v="12"/>
    <x v="1"/>
    <x v="1"/>
    <x v="0"/>
    <n v="762"/>
    <x v="13"/>
    <x v="0"/>
    <n v="750"/>
    <x v="1"/>
  </r>
  <r>
    <n v="48720302"/>
    <x v="9"/>
    <x v="0"/>
    <x v="1"/>
    <x v="0"/>
    <n v="344"/>
    <x v="14"/>
    <x v="0"/>
    <n v="750"/>
    <x v="1"/>
  </r>
  <r>
    <n v="63679394"/>
    <x v="13"/>
    <x v="0"/>
    <x v="1"/>
    <x v="2"/>
    <n v="5791"/>
    <x v="15"/>
    <x v="2"/>
    <n v="8150"/>
    <x v="1"/>
  </r>
  <r>
    <n v="58394370"/>
    <x v="14"/>
    <x v="0"/>
    <x v="3"/>
    <x v="2"/>
    <n v="1407"/>
    <x v="16"/>
    <x v="2"/>
    <n v="8150"/>
    <x v="3"/>
  </r>
  <r>
    <n v="41547625"/>
    <x v="15"/>
    <x v="0"/>
    <x v="1"/>
    <x v="1"/>
    <n v="2421"/>
    <x v="17"/>
    <x v="1"/>
    <n v="4250"/>
    <x v="1"/>
  </r>
  <r>
    <n v="84296214"/>
    <x v="8"/>
    <x v="1"/>
    <x v="1"/>
    <x v="2"/>
    <n v="9091"/>
    <x v="18"/>
    <x v="2"/>
    <n v="8150"/>
    <x v="1"/>
  </r>
  <r>
    <n v="45684883"/>
    <x v="16"/>
    <x v="0"/>
    <x v="4"/>
    <x v="2"/>
    <n v="8108"/>
    <x v="19"/>
    <x v="2"/>
    <n v="8150"/>
    <x v="4"/>
  </r>
  <r>
    <n v="8947447"/>
    <x v="17"/>
    <x v="1"/>
    <x v="4"/>
    <x v="2"/>
    <n v="8432"/>
    <x v="20"/>
    <x v="2"/>
    <n v="8150"/>
    <x v="4"/>
  </r>
  <r>
    <n v="47328199"/>
    <x v="1"/>
    <x v="0"/>
    <x v="3"/>
    <x v="1"/>
    <n v="2104"/>
    <x v="21"/>
    <x v="1"/>
    <n v="4250"/>
    <x v="3"/>
  </r>
  <r>
    <n v="96517768"/>
    <x v="18"/>
    <x v="0"/>
    <x v="1"/>
    <x v="2"/>
    <n v="2589"/>
    <x v="22"/>
    <x v="2"/>
    <n v="8150"/>
    <x v="1"/>
  </r>
  <r>
    <n v="4491725"/>
    <x v="19"/>
    <x v="0"/>
    <x v="0"/>
    <x v="0"/>
    <n v="247"/>
    <x v="23"/>
    <x v="0"/>
    <n v="750"/>
    <x v="0"/>
  </r>
  <r>
    <n v="57198281"/>
    <x v="9"/>
    <x v="1"/>
    <x v="4"/>
    <x v="0"/>
    <n v="789"/>
    <x v="24"/>
    <x v="0"/>
    <n v="750"/>
    <x v="4"/>
  </r>
  <r>
    <n v="79865445"/>
    <x v="20"/>
    <x v="0"/>
    <x v="3"/>
    <x v="2"/>
    <n v="3681"/>
    <x v="25"/>
    <x v="2"/>
    <n v="8150"/>
    <x v="3"/>
  </r>
  <r>
    <n v="10565994"/>
    <x v="21"/>
    <x v="1"/>
    <x v="4"/>
    <x v="2"/>
    <n v="9538"/>
    <x v="26"/>
    <x v="2"/>
    <n v="8150"/>
    <x v="4"/>
  </r>
  <r>
    <n v="52969367"/>
    <x v="3"/>
    <x v="0"/>
    <x v="1"/>
    <x v="0"/>
    <n v="326"/>
    <x v="27"/>
    <x v="0"/>
    <n v="750"/>
    <x v="1"/>
  </r>
  <r>
    <n v="45526162"/>
    <x v="12"/>
    <x v="1"/>
    <x v="4"/>
    <x v="1"/>
    <n v="4628"/>
    <x v="28"/>
    <x v="1"/>
    <n v="4250"/>
    <x v="4"/>
  </r>
  <r>
    <n v="21867504"/>
    <x v="17"/>
    <x v="0"/>
    <x v="4"/>
    <x v="0"/>
    <n v="636"/>
    <x v="29"/>
    <x v="0"/>
    <n v="750"/>
    <x v="4"/>
  </r>
  <r>
    <n v="35286539"/>
    <x v="22"/>
    <x v="1"/>
    <x v="1"/>
    <x v="0"/>
    <n v="970"/>
    <x v="30"/>
    <x v="0"/>
    <n v="750"/>
    <x v="1"/>
  </r>
  <r>
    <n v="23205552"/>
    <x v="23"/>
    <x v="0"/>
    <x v="3"/>
    <x v="1"/>
    <n v="2695"/>
    <x v="31"/>
    <x v="1"/>
    <n v="4250"/>
    <x v="3"/>
  </r>
  <r>
    <n v="95681290"/>
    <x v="21"/>
    <x v="1"/>
    <x v="2"/>
    <x v="2"/>
    <n v="7533"/>
    <x v="32"/>
    <x v="2"/>
    <n v="8150"/>
    <x v="2"/>
  </r>
  <r>
    <n v="41797581"/>
    <x v="5"/>
    <x v="1"/>
    <x v="3"/>
    <x v="1"/>
    <n v="3253"/>
    <x v="33"/>
    <x v="1"/>
    <n v="4250"/>
    <x v="3"/>
  </r>
  <r>
    <n v="10464984"/>
    <x v="24"/>
    <x v="0"/>
    <x v="0"/>
    <x v="2"/>
    <n v="8855"/>
    <x v="34"/>
    <x v="2"/>
    <n v="8150"/>
    <x v="0"/>
  </r>
  <r>
    <n v="72696907"/>
    <x v="21"/>
    <x v="1"/>
    <x v="1"/>
    <x v="0"/>
    <n v="549"/>
    <x v="35"/>
    <x v="0"/>
    <n v="750"/>
    <x v="1"/>
  </r>
  <r>
    <n v="28113497"/>
    <x v="9"/>
    <x v="1"/>
    <x v="1"/>
    <x v="0"/>
    <n v="549"/>
    <x v="36"/>
    <x v="0"/>
    <n v="750"/>
    <x v="1"/>
  </r>
  <r>
    <n v="99173943"/>
    <x v="25"/>
    <x v="1"/>
    <x v="3"/>
    <x v="0"/>
    <n v="621"/>
    <x v="37"/>
    <x v="0"/>
    <n v="750"/>
    <x v="3"/>
  </r>
  <r>
    <n v="31224696"/>
    <x v="12"/>
    <x v="1"/>
    <x v="3"/>
    <x v="0"/>
    <n v="223"/>
    <x v="38"/>
    <x v="0"/>
    <n v="750"/>
    <x v="3"/>
  </r>
  <r>
    <n v="37905251"/>
    <x v="19"/>
    <x v="1"/>
    <x v="2"/>
    <x v="2"/>
    <n v="8664"/>
    <x v="39"/>
    <x v="2"/>
    <n v="8150"/>
    <x v="2"/>
  </r>
  <r>
    <n v="61634528"/>
    <x v="10"/>
    <x v="1"/>
    <x v="4"/>
    <x v="2"/>
    <n v="3762"/>
    <x v="40"/>
    <x v="2"/>
    <n v="8150"/>
    <x v="4"/>
  </r>
  <r>
    <n v="49178277"/>
    <x v="9"/>
    <x v="0"/>
    <x v="3"/>
    <x v="0"/>
    <n v="426"/>
    <x v="41"/>
    <x v="0"/>
    <n v="750"/>
    <x v="3"/>
  </r>
  <r>
    <n v="12647400"/>
    <x v="26"/>
    <x v="0"/>
    <x v="1"/>
    <x v="0"/>
    <n v="140"/>
    <x v="42"/>
    <x v="0"/>
    <n v="750"/>
    <x v="1"/>
  </r>
  <r>
    <n v="60776344"/>
    <x v="5"/>
    <x v="0"/>
    <x v="2"/>
    <x v="2"/>
    <n v="1390"/>
    <x v="43"/>
    <x v="2"/>
    <n v="8150"/>
    <x v="2"/>
  </r>
  <r>
    <n v="93946704"/>
    <x v="25"/>
    <x v="1"/>
    <x v="0"/>
    <x v="2"/>
    <n v="1014"/>
    <x v="44"/>
    <x v="2"/>
    <n v="8150"/>
    <x v="0"/>
  </r>
  <r>
    <n v="75349699"/>
    <x v="27"/>
    <x v="1"/>
    <x v="4"/>
    <x v="1"/>
    <n v="4358"/>
    <x v="45"/>
    <x v="1"/>
    <n v="4250"/>
    <x v="4"/>
  </r>
  <r>
    <n v="48961281"/>
    <x v="28"/>
    <x v="0"/>
    <x v="3"/>
    <x v="2"/>
    <n v="4097"/>
    <x v="46"/>
    <x v="2"/>
    <n v="8150"/>
    <x v="3"/>
  </r>
  <r>
    <n v="24584836"/>
    <x v="29"/>
    <x v="0"/>
    <x v="0"/>
    <x v="0"/>
    <n v="727"/>
    <x v="47"/>
    <x v="0"/>
    <n v="750"/>
    <x v="0"/>
  </r>
  <r>
    <n v="65018108"/>
    <x v="14"/>
    <x v="1"/>
    <x v="0"/>
    <x v="2"/>
    <n v="9251"/>
    <x v="48"/>
    <x v="2"/>
    <n v="8150"/>
    <x v="0"/>
  </r>
  <r>
    <n v="85490801"/>
    <x v="30"/>
    <x v="0"/>
    <x v="3"/>
    <x v="2"/>
    <n v="5427"/>
    <x v="49"/>
    <x v="2"/>
    <n v="8150"/>
    <x v="3"/>
  </r>
  <r>
    <n v="71326038"/>
    <x v="22"/>
    <x v="1"/>
    <x v="2"/>
    <x v="2"/>
    <n v="9846"/>
    <x v="50"/>
    <x v="2"/>
    <n v="8150"/>
    <x v="2"/>
  </r>
  <r>
    <n v="46051426"/>
    <x v="31"/>
    <x v="1"/>
    <x v="1"/>
    <x v="2"/>
    <n v="1466"/>
    <x v="51"/>
    <x v="2"/>
    <n v="8150"/>
    <x v="1"/>
  </r>
  <r>
    <n v="80374199"/>
    <x v="32"/>
    <x v="1"/>
    <x v="4"/>
    <x v="1"/>
    <n v="2408"/>
    <x v="52"/>
    <x v="1"/>
    <n v="4250"/>
    <x v="4"/>
  </r>
  <r>
    <n v="84765259"/>
    <x v="21"/>
    <x v="0"/>
    <x v="0"/>
    <x v="1"/>
    <n v="4012"/>
    <x v="53"/>
    <x v="1"/>
    <n v="4250"/>
    <x v="0"/>
  </r>
  <r>
    <n v="84028075"/>
    <x v="20"/>
    <x v="1"/>
    <x v="2"/>
    <x v="0"/>
    <n v="887"/>
    <x v="54"/>
    <x v="0"/>
    <n v="750"/>
    <x v="2"/>
  </r>
  <r>
    <n v="59125932"/>
    <x v="33"/>
    <x v="1"/>
    <x v="4"/>
    <x v="0"/>
    <n v="941"/>
    <x v="55"/>
    <x v="0"/>
    <n v="750"/>
    <x v="4"/>
  </r>
  <r>
    <n v="19436579"/>
    <x v="30"/>
    <x v="1"/>
    <x v="1"/>
    <x v="0"/>
    <n v="214"/>
    <x v="56"/>
    <x v="0"/>
    <n v="750"/>
    <x v="1"/>
  </r>
  <r>
    <n v="14803588"/>
    <x v="9"/>
    <x v="0"/>
    <x v="4"/>
    <x v="2"/>
    <n v="8127"/>
    <x v="57"/>
    <x v="2"/>
    <n v="8150"/>
    <x v="4"/>
  </r>
  <r>
    <n v="76893738"/>
    <x v="33"/>
    <x v="0"/>
    <x v="4"/>
    <x v="2"/>
    <n v="7631"/>
    <x v="58"/>
    <x v="2"/>
    <n v="8150"/>
    <x v="4"/>
  </r>
  <r>
    <n v="45827077"/>
    <x v="34"/>
    <x v="0"/>
    <x v="0"/>
    <x v="1"/>
    <n v="3304"/>
    <x v="59"/>
    <x v="1"/>
    <n v="4250"/>
    <x v="0"/>
  </r>
  <r>
    <n v="69155188"/>
    <x v="24"/>
    <x v="1"/>
    <x v="3"/>
    <x v="1"/>
    <n v="829"/>
    <x v="60"/>
    <x v="1"/>
    <n v="4250"/>
    <x v="3"/>
  </r>
  <r>
    <n v="32300660"/>
    <x v="20"/>
    <x v="0"/>
    <x v="1"/>
    <x v="2"/>
    <n v="7437"/>
    <x v="61"/>
    <x v="2"/>
    <n v="8150"/>
    <x v="1"/>
  </r>
  <r>
    <n v="21942649"/>
    <x v="35"/>
    <x v="0"/>
    <x v="3"/>
    <x v="2"/>
    <n v="7013"/>
    <x v="62"/>
    <x v="2"/>
    <n v="8150"/>
    <x v="3"/>
  </r>
  <r>
    <n v="13900218"/>
    <x v="36"/>
    <x v="1"/>
    <x v="4"/>
    <x v="2"/>
    <n v="4327"/>
    <x v="63"/>
    <x v="2"/>
    <n v="8150"/>
    <x v="4"/>
  </r>
  <r>
    <n v="92081924"/>
    <x v="37"/>
    <x v="1"/>
    <x v="3"/>
    <x v="0"/>
    <n v="467"/>
    <x v="64"/>
    <x v="0"/>
    <n v="750"/>
    <x v="3"/>
  </r>
  <r>
    <n v="50043555"/>
    <x v="7"/>
    <x v="1"/>
    <x v="1"/>
    <x v="2"/>
    <n v="2757"/>
    <x v="65"/>
    <x v="2"/>
    <n v="8150"/>
    <x v="1"/>
  </r>
  <r>
    <n v="71518889"/>
    <x v="4"/>
    <x v="0"/>
    <x v="4"/>
    <x v="2"/>
    <n v="5877"/>
    <x v="66"/>
    <x v="2"/>
    <n v="8150"/>
    <x v="4"/>
  </r>
  <r>
    <n v="5597025"/>
    <x v="4"/>
    <x v="1"/>
    <x v="0"/>
    <x v="2"/>
    <n v="7001"/>
    <x v="67"/>
    <x v="2"/>
    <n v="8150"/>
    <x v="0"/>
  </r>
  <r>
    <n v="50912678"/>
    <x v="18"/>
    <x v="1"/>
    <x v="3"/>
    <x v="0"/>
    <n v="835"/>
    <x v="68"/>
    <x v="0"/>
    <n v="750"/>
    <x v="3"/>
  </r>
  <r>
    <n v="88543544"/>
    <x v="26"/>
    <x v="1"/>
    <x v="0"/>
    <x v="1"/>
    <n v="3108"/>
    <x v="69"/>
    <x v="1"/>
    <n v="4250"/>
    <x v="0"/>
  </r>
  <r>
    <n v="78615318"/>
    <x v="27"/>
    <x v="0"/>
    <x v="1"/>
    <x v="0"/>
    <n v="662"/>
    <x v="70"/>
    <x v="0"/>
    <n v="750"/>
    <x v="1"/>
  </r>
  <r>
    <n v="43400591"/>
    <x v="38"/>
    <x v="0"/>
    <x v="1"/>
    <x v="1"/>
    <n v="1767"/>
    <x v="71"/>
    <x v="1"/>
    <n v="4250"/>
    <x v="1"/>
  </r>
  <r>
    <n v="31898315"/>
    <x v="39"/>
    <x v="1"/>
    <x v="3"/>
    <x v="1"/>
    <n v="4483"/>
    <x v="72"/>
    <x v="1"/>
    <n v="4250"/>
    <x v="3"/>
  </r>
  <r>
    <n v="71765470"/>
    <x v="30"/>
    <x v="1"/>
    <x v="1"/>
    <x v="2"/>
    <n v="9196"/>
    <x v="73"/>
    <x v="2"/>
    <n v="8150"/>
    <x v="1"/>
  </r>
  <r>
    <n v="45378332"/>
    <x v="40"/>
    <x v="1"/>
    <x v="4"/>
    <x v="2"/>
    <n v="4475"/>
    <x v="74"/>
    <x v="2"/>
    <n v="8150"/>
    <x v="4"/>
  </r>
  <r>
    <n v="99533007"/>
    <x v="0"/>
    <x v="1"/>
    <x v="0"/>
    <x v="2"/>
    <n v="8494"/>
    <x v="75"/>
    <x v="2"/>
    <n v="8150"/>
    <x v="0"/>
  </r>
  <r>
    <n v="53566445"/>
    <x v="41"/>
    <x v="0"/>
    <x v="3"/>
    <x v="0"/>
    <n v="390"/>
    <x v="76"/>
    <x v="0"/>
    <n v="750"/>
    <x v="3"/>
  </r>
  <r>
    <n v="89728501"/>
    <x v="33"/>
    <x v="1"/>
    <x v="1"/>
    <x v="2"/>
    <n v="7537"/>
    <x v="77"/>
    <x v="2"/>
    <n v="8150"/>
    <x v="1"/>
  </r>
  <r>
    <n v="62215429"/>
    <x v="22"/>
    <x v="0"/>
    <x v="0"/>
    <x v="0"/>
    <n v="725"/>
    <x v="78"/>
    <x v="0"/>
    <n v="750"/>
    <x v="0"/>
  </r>
  <r>
    <n v="13522792"/>
    <x v="42"/>
    <x v="1"/>
    <x v="4"/>
    <x v="1"/>
    <n v="3731"/>
    <x v="79"/>
    <x v="1"/>
    <n v="4250"/>
    <x v="4"/>
  </r>
  <r>
    <n v="41292275"/>
    <x v="33"/>
    <x v="1"/>
    <x v="0"/>
    <x v="2"/>
    <n v="7516"/>
    <x v="80"/>
    <x v="2"/>
    <n v="8150"/>
    <x v="0"/>
  </r>
  <r>
    <n v="28969372"/>
    <x v="6"/>
    <x v="1"/>
    <x v="3"/>
    <x v="1"/>
    <n v="773"/>
    <x v="81"/>
    <x v="1"/>
    <n v="4250"/>
    <x v="3"/>
  </r>
  <r>
    <n v="69052125"/>
    <x v="26"/>
    <x v="0"/>
    <x v="4"/>
    <x v="1"/>
    <n v="4742"/>
    <x v="82"/>
    <x v="1"/>
    <n v="4250"/>
    <x v="4"/>
  </r>
  <r>
    <n v="27395710"/>
    <x v="43"/>
    <x v="1"/>
    <x v="2"/>
    <x v="1"/>
    <n v="4976"/>
    <x v="83"/>
    <x v="1"/>
    <n v="4250"/>
    <x v="2"/>
  </r>
  <r>
    <n v="20077867"/>
    <x v="20"/>
    <x v="1"/>
    <x v="3"/>
    <x v="1"/>
    <n v="3852"/>
    <x v="84"/>
    <x v="1"/>
    <n v="4250"/>
    <x v="3"/>
  </r>
  <r>
    <n v="74686052"/>
    <x v="1"/>
    <x v="0"/>
    <x v="2"/>
    <x v="0"/>
    <n v="124"/>
    <x v="85"/>
    <x v="0"/>
    <n v="750"/>
    <x v="2"/>
  </r>
  <r>
    <n v="67594006"/>
    <x v="26"/>
    <x v="1"/>
    <x v="4"/>
    <x v="2"/>
    <n v="4656"/>
    <x v="86"/>
    <x v="2"/>
    <n v="8150"/>
    <x v="4"/>
  </r>
  <r>
    <n v="647540"/>
    <x v="44"/>
    <x v="1"/>
    <x v="3"/>
    <x v="2"/>
    <n v="4550"/>
    <x v="87"/>
    <x v="2"/>
    <n v="8150"/>
    <x v="3"/>
  </r>
  <r>
    <n v="65306433"/>
    <x v="2"/>
    <x v="1"/>
    <x v="1"/>
    <x v="1"/>
    <n v="2706"/>
    <x v="88"/>
    <x v="1"/>
    <n v="4250"/>
    <x v="1"/>
  </r>
  <r>
    <n v="49927248"/>
    <x v="45"/>
    <x v="0"/>
    <x v="0"/>
    <x v="1"/>
    <n v="1962"/>
    <x v="89"/>
    <x v="1"/>
    <n v="4250"/>
    <x v="0"/>
  </r>
  <r>
    <n v="87354679"/>
    <x v="5"/>
    <x v="1"/>
    <x v="0"/>
    <x v="2"/>
    <n v="5014"/>
    <x v="90"/>
    <x v="2"/>
    <n v="8150"/>
    <x v="0"/>
  </r>
  <r>
    <n v="13815134"/>
    <x v="46"/>
    <x v="1"/>
    <x v="4"/>
    <x v="1"/>
    <n v="4558"/>
    <x v="91"/>
    <x v="1"/>
    <n v="4250"/>
    <x v="4"/>
  </r>
  <r>
    <n v="43163618"/>
    <x v="18"/>
    <x v="1"/>
    <x v="0"/>
    <x v="1"/>
    <n v="3531"/>
    <x v="92"/>
    <x v="1"/>
    <n v="4250"/>
    <x v="0"/>
  </r>
  <r>
    <n v="92877764"/>
    <x v="47"/>
    <x v="0"/>
    <x v="2"/>
    <x v="1"/>
    <n v="4884"/>
    <x v="93"/>
    <x v="1"/>
    <n v="4250"/>
    <x v="2"/>
  </r>
  <r>
    <n v="42509272"/>
    <x v="15"/>
    <x v="0"/>
    <x v="3"/>
    <x v="2"/>
    <n v="5603"/>
    <x v="94"/>
    <x v="2"/>
    <n v="8150"/>
    <x v="3"/>
  </r>
  <r>
    <n v="88495584"/>
    <x v="30"/>
    <x v="1"/>
    <x v="1"/>
    <x v="0"/>
    <n v="438"/>
    <x v="95"/>
    <x v="0"/>
    <n v="750"/>
    <x v="1"/>
  </r>
  <r>
    <n v="91330008"/>
    <x v="21"/>
    <x v="0"/>
    <x v="3"/>
    <x v="2"/>
    <n v="4886"/>
    <x v="96"/>
    <x v="2"/>
    <n v="8150"/>
    <x v="3"/>
  </r>
  <r>
    <n v="46058486"/>
    <x v="14"/>
    <x v="1"/>
    <x v="2"/>
    <x v="0"/>
    <n v="921"/>
    <x v="97"/>
    <x v="0"/>
    <n v="750"/>
    <x v="2"/>
  </r>
  <r>
    <n v="81464529"/>
    <x v="34"/>
    <x v="1"/>
    <x v="2"/>
    <x v="2"/>
    <n v="3424"/>
    <x v="98"/>
    <x v="2"/>
    <n v="8150"/>
    <x v="2"/>
  </r>
  <r>
    <n v="4642568"/>
    <x v="20"/>
    <x v="0"/>
    <x v="0"/>
    <x v="1"/>
    <n v="952"/>
    <x v="99"/>
    <x v="1"/>
    <n v="4250"/>
    <x v="0"/>
  </r>
  <r>
    <n v="2199038"/>
    <x v="4"/>
    <x v="1"/>
    <x v="4"/>
    <x v="2"/>
    <n v="6098"/>
    <x v="100"/>
    <x v="2"/>
    <n v="8150"/>
    <x v="4"/>
  </r>
  <r>
    <n v="65199306"/>
    <x v="48"/>
    <x v="0"/>
    <x v="2"/>
    <x v="0"/>
    <n v="250"/>
    <x v="101"/>
    <x v="0"/>
    <n v="750"/>
    <x v="2"/>
  </r>
  <r>
    <n v="58239189"/>
    <x v="14"/>
    <x v="0"/>
    <x v="0"/>
    <x v="1"/>
    <n v="2309"/>
    <x v="102"/>
    <x v="1"/>
    <n v="4250"/>
    <x v="0"/>
  </r>
  <r>
    <n v="67309790"/>
    <x v="1"/>
    <x v="1"/>
    <x v="3"/>
    <x v="2"/>
    <n v="2655"/>
    <x v="103"/>
    <x v="2"/>
    <n v="8150"/>
    <x v="3"/>
  </r>
  <r>
    <n v="86242356"/>
    <x v="4"/>
    <x v="1"/>
    <x v="3"/>
    <x v="1"/>
    <n v="805"/>
    <x v="102"/>
    <x v="1"/>
    <n v="4250"/>
    <x v="3"/>
  </r>
  <r>
    <n v="71349616"/>
    <x v="17"/>
    <x v="1"/>
    <x v="1"/>
    <x v="1"/>
    <n v="4204"/>
    <x v="104"/>
    <x v="1"/>
    <n v="4250"/>
    <x v="1"/>
  </r>
  <r>
    <n v="93663578"/>
    <x v="49"/>
    <x v="0"/>
    <x v="1"/>
    <x v="0"/>
    <n v="725"/>
    <x v="105"/>
    <x v="0"/>
    <n v="750"/>
    <x v="1"/>
  </r>
  <r>
    <n v="24008776"/>
    <x v="27"/>
    <x v="0"/>
    <x v="1"/>
    <x v="1"/>
    <n v="2390"/>
    <x v="106"/>
    <x v="1"/>
    <n v="4250"/>
    <x v="1"/>
  </r>
  <r>
    <n v="21711619"/>
    <x v="15"/>
    <x v="1"/>
    <x v="2"/>
    <x v="0"/>
    <n v="523"/>
    <x v="107"/>
    <x v="0"/>
    <n v="750"/>
    <x v="2"/>
  </r>
  <r>
    <n v="96688617"/>
    <x v="50"/>
    <x v="1"/>
    <x v="2"/>
    <x v="1"/>
    <n v="4019"/>
    <x v="108"/>
    <x v="1"/>
    <n v="4250"/>
    <x v="2"/>
  </r>
  <r>
    <n v="39200282"/>
    <x v="50"/>
    <x v="0"/>
    <x v="4"/>
    <x v="2"/>
    <n v="6842"/>
    <x v="109"/>
    <x v="2"/>
    <n v="8150"/>
    <x v="4"/>
  </r>
  <r>
    <n v="7239547"/>
    <x v="34"/>
    <x v="1"/>
    <x v="4"/>
    <x v="1"/>
    <n v="4425"/>
    <x v="110"/>
    <x v="1"/>
    <n v="4250"/>
    <x v="4"/>
  </r>
  <r>
    <n v="78626675"/>
    <x v="48"/>
    <x v="1"/>
    <x v="0"/>
    <x v="1"/>
    <n v="1920"/>
    <x v="111"/>
    <x v="1"/>
    <n v="4250"/>
    <x v="0"/>
  </r>
  <r>
    <n v="242579"/>
    <x v="30"/>
    <x v="0"/>
    <x v="0"/>
    <x v="1"/>
    <n v="3101"/>
    <x v="112"/>
    <x v="1"/>
    <n v="4250"/>
    <x v="0"/>
  </r>
  <r>
    <n v="73186607"/>
    <x v="36"/>
    <x v="1"/>
    <x v="0"/>
    <x v="0"/>
    <n v="712"/>
    <x v="113"/>
    <x v="0"/>
    <n v="750"/>
    <x v="0"/>
  </r>
  <r>
    <n v="74563227"/>
    <x v="51"/>
    <x v="1"/>
    <x v="2"/>
    <x v="2"/>
    <n v="7364"/>
    <x v="114"/>
    <x v="2"/>
    <n v="8150"/>
    <x v="2"/>
  </r>
  <r>
    <n v="75306735"/>
    <x v="37"/>
    <x v="1"/>
    <x v="0"/>
    <x v="0"/>
    <n v="957"/>
    <x v="115"/>
    <x v="0"/>
    <n v="750"/>
    <x v="0"/>
  </r>
  <r>
    <n v="855936"/>
    <x v="2"/>
    <x v="1"/>
    <x v="4"/>
    <x v="1"/>
    <n v="2763"/>
    <x v="116"/>
    <x v="1"/>
    <n v="4250"/>
    <x v="4"/>
  </r>
  <r>
    <n v="74956038"/>
    <x v="7"/>
    <x v="1"/>
    <x v="3"/>
    <x v="2"/>
    <n v="2466"/>
    <x v="117"/>
    <x v="2"/>
    <n v="8150"/>
    <x v="3"/>
  </r>
  <r>
    <n v="82612055"/>
    <x v="27"/>
    <x v="0"/>
    <x v="2"/>
    <x v="1"/>
    <n v="4300"/>
    <x v="118"/>
    <x v="1"/>
    <n v="4250"/>
    <x v="2"/>
  </r>
  <r>
    <n v="23977654"/>
    <x v="26"/>
    <x v="1"/>
    <x v="3"/>
    <x v="0"/>
    <n v="946"/>
    <x v="119"/>
    <x v="0"/>
    <n v="750"/>
    <x v="3"/>
  </r>
  <r>
    <n v="94247135"/>
    <x v="25"/>
    <x v="0"/>
    <x v="3"/>
    <x v="1"/>
    <n v="4578"/>
    <x v="120"/>
    <x v="1"/>
    <n v="4250"/>
    <x v="3"/>
  </r>
  <r>
    <n v="84092376"/>
    <x v="20"/>
    <x v="1"/>
    <x v="2"/>
    <x v="1"/>
    <n v="2260"/>
    <x v="121"/>
    <x v="1"/>
    <n v="4250"/>
    <x v="2"/>
  </r>
  <r>
    <n v="38413882"/>
    <x v="52"/>
    <x v="0"/>
    <x v="3"/>
    <x v="0"/>
    <n v="526"/>
    <x v="122"/>
    <x v="0"/>
    <n v="750"/>
    <x v="3"/>
  </r>
  <r>
    <n v="39349261"/>
    <x v="4"/>
    <x v="0"/>
    <x v="2"/>
    <x v="2"/>
    <n v="6062"/>
    <x v="123"/>
    <x v="2"/>
    <n v="8150"/>
    <x v="2"/>
  </r>
  <r>
    <n v="39980252"/>
    <x v="1"/>
    <x v="0"/>
    <x v="3"/>
    <x v="2"/>
    <n v="2441"/>
    <x v="124"/>
    <x v="2"/>
    <n v="8150"/>
    <x v="3"/>
  </r>
  <r>
    <n v="45437837"/>
    <x v="29"/>
    <x v="1"/>
    <x v="3"/>
    <x v="0"/>
    <n v="917"/>
    <x v="125"/>
    <x v="0"/>
    <n v="750"/>
    <x v="3"/>
  </r>
  <r>
    <n v="77247778"/>
    <x v="53"/>
    <x v="1"/>
    <x v="2"/>
    <x v="0"/>
    <n v="860"/>
    <x v="126"/>
    <x v="0"/>
    <n v="750"/>
    <x v="2"/>
  </r>
  <r>
    <n v="92316980"/>
    <x v="43"/>
    <x v="1"/>
    <x v="0"/>
    <x v="0"/>
    <n v="717"/>
    <x v="127"/>
    <x v="0"/>
    <n v="750"/>
    <x v="0"/>
  </r>
  <r>
    <n v="1412684"/>
    <x v="51"/>
    <x v="1"/>
    <x v="0"/>
    <x v="2"/>
    <n v="8478"/>
    <x v="128"/>
    <x v="2"/>
    <n v="8150"/>
    <x v="0"/>
  </r>
  <r>
    <n v="44908339"/>
    <x v="33"/>
    <x v="0"/>
    <x v="1"/>
    <x v="2"/>
    <n v="4966"/>
    <x v="129"/>
    <x v="2"/>
    <n v="8150"/>
    <x v="1"/>
  </r>
  <r>
    <n v="3848659"/>
    <x v="40"/>
    <x v="1"/>
    <x v="1"/>
    <x v="2"/>
    <n v="5323"/>
    <x v="130"/>
    <x v="2"/>
    <n v="8150"/>
    <x v="1"/>
  </r>
  <r>
    <n v="23770632"/>
    <x v="40"/>
    <x v="1"/>
    <x v="2"/>
    <x v="2"/>
    <n v="5538"/>
    <x v="131"/>
    <x v="2"/>
    <n v="8150"/>
    <x v="2"/>
  </r>
  <r>
    <n v="67069722"/>
    <x v="54"/>
    <x v="1"/>
    <x v="4"/>
    <x v="1"/>
    <n v="2228"/>
    <x v="132"/>
    <x v="1"/>
    <n v="4250"/>
    <x v="4"/>
  </r>
  <r>
    <n v="28528404"/>
    <x v="31"/>
    <x v="0"/>
    <x v="4"/>
    <x v="2"/>
    <n v="8879"/>
    <x v="133"/>
    <x v="2"/>
    <n v="8150"/>
    <x v="4"/>
  </r>
  <r>
    <n v="73449134"/>
    <x v="26"/>
    <x v="1"/>
    <x v="2"/>
    <x v="1"/>
    <n v="1943"/>
    <x v="134"/>
    <x v="1"/>
    <n v="4250"/>
    <x v="2"/>
  </r>
  <r>
    <n v="29449722"/>
    <x v="54"/>
    <x v="1"/>
    <x v="0"/>
    <x v="0"/>
    <n v="949"/>
    <x v="135"/>
    <x v="0"/>
    <n v="750"/>
    <x v="0"/>
  </r>
  <r>
    <n v="30149545"/>
    <x v="43"/>
    <x v="1"/>
    <x v="0"/>
    <x v="1"/>
    <n v="4340"/>
    <x v="136"/>
    <x v="1"/>
    <n v="4250"/>
    <x v="0"/>
  </r>
  <r>
    <n v="27168730"/>
    <x v="38"/>
    <x v="1"/>
    <x v="2"/>
    <x v="0"/>
    <n v="568"/>
    <x v="137"/>
    <x v="0"/>
    <n v="750"/>
    <x v="2"/>
  </r>
  <r>
    <n v="14326557"/>
    <x v="44"/>
    <x v="1"/>
    <x v="4"/>
    <x v="2"/>
    <n v="2562"/>
    <x v="138"/>
    <x v="2"/>
    <n v="8150"/>
    <x v="4"/>
  </r>
  <r>
    <n v="31311026"/>
    <x v="55"/>
    <x v="1"/>
    <x v="3"/>
    <x v="1"/>
    <n v="1438"/>
    <x v="139"/>
    <x v="1"/>
    <n v="4250"/>
    <x v="3"/>
  </r>
  <r>
    <n v="42564031"/>
    <x v="48"/>
    <x v="1"/>
    <x v="0"/>
    <x v="1"/>
    <n v="3765"/>
    <x v="140"/>
    <x v="1"/>
    <n v="4250"/>
    <x v="0"/>
  </r>
  <r>
    <n v="80298113"/>
    <x v="32"/>
    <x v="0"/>
    <x v="4"/>
    <x v="1"/>
    <n v="1607"/>
    <x v="141"/>
    <x v="1"/>
    <n v="4250"/>
    <x v="4"/>
  </r>
  <r>
    <n v="1086713"/>
    <x v="56"/>
    <x v="0"/>
    <x v="0"/>
    <x v="2"/>
    <n v="8357"/>
    <x v="142"/>
    <x v="2"/>
    <n v="8150"/>
    <x v="0"/>
  </r>
  <r>
    <n v="4632627"/>
    <x v="15"/>
    <x v="1"/>
    <x v="4"/>
    <x v="0"/>
    <n v="361"/>
    <x v="143"/>
    <x v="0"/>
    <n v="750"/>
    <x v="4"/>
  </r>
  <r>
    <n v="64977347"/>
    <x v="33"/>
    <x v="1"/>
    <x v="4"/>
    <x v="2"/>
    <n v="8247"/>
    <x v="144"/>
    <x v="2"/>
    <n v="8150"/>
    <x v="4"/>
  </r>
  <r>
    <n v="77630804"/>
    <x v="50"/>
    <x v="0"/>
    <x v="2"/>
    <x v="2"/>
    <n v="6425"/>
    <x v="145"/>
    <x v="2"/>
    <n v="8150"/>
    <x v="2"/>
  </r>
  <r>
    <n v="87218674"/>
    <x v="19"/>
    <x v="0"/>
    <x v="4"/>
    <x v="2"/>
    <n v="7886"/>
    <x v="146"/>
    <x v="2"/>
    <n v="8150"/>
    <x v="4"/>
  </r>
  <r>
    <n v="90453319"/>
    <x v="26"/>
    <x v="0"/>
    <x v="3"/>
    <x v="2"/>
    <n v="3102"/>
    <x v="147"/>
    <x v="2"/>
    <n v="8150"/>
    <x v="3"/>
  </r>
  <r>
    <n v="60493667"/>
    <x v="49"/>
    <x v="0"/>
    <x v="1"/>
    <x v="2"/>
    <n v="4755"/>
    <x v="148"/>
    <x v="2"/>
    <n v="8150"/>
    <x v="1"/>
  </r>
  <r>
    <n v="44471797"/>
    <x v="6"/>
    <x v="0"/>
    <x v="2"/>
    <x v="2"/>
    <n v="1952"/>
    <x v="149"/>
    <x v="2"/>
    <n v="8150"/>
    <x v="2"/>
  </r>
  <r>
    <n v="47001890"/>
    <x v="8"/>
    <x v="1"/>
    <x v="3"/>
    <x v="2"/>
    <n v="8213"/>
    <x v="150"/>
    <x v="2"/>
    <n v="8150"/>
    <x v="3"/>
  </r>
  <r>
    <n v="17939560"/>
    <x v="14"/>
    <x v="0"/>
    <x v="0"/>
    <x v="0"/>
    <n v="738"/>
    <x v="151"/>
    <x v="0"/>
    <n v="750"/>
    <x v="0"/>
  </r>
  <r>
    <n v="67564726"/>
    <x v="38"/>
    <x v="0"/>
    <x v="2"/>
    <x v="1"/>
    <n v="875"/>
    <x v="152"/>
    <x v="1"/>
    <n v="4250"/>
    <x v="2"/>
  </r>
  <r>
    <n v="58383538"/>
    <x v="1"/>
    <x v="0"/>
    <x v="1"/>
    <x v="1"/>
    <n v="2744"/>
    <x v="153"/>
    <x v="1"/>
    <n v="4250"/>
    <x v="1"/>
  </r>
  <r>
    <n v="9904530"/>
    <x v="46"/>
    <x v="1"/>
    <x v="2"/>
    <x v="2"/>
    <n v="2294"/>
    <x v="154"/>
    <x v="2"/>
    <n v="8150"/>
    <x v="2"/>
  </r>
  <r>
    <n v="61762710"/>
    <x v="16"/>
    <x v="0"/>
    <x v="2"/>
    <x v="0"/>
    <n v="204"/>
    <x v="155"/>
    <x v="0"/>
    <n v="750"/>
    <x v="2"/>
  </r>
  <r>
    <n v="88214446"/>
    <x v="15"/>
    <x v="0"/>
    <x v="3"/>
    <x v="1"/>
    <n v="4849"/>
    <x v="156"/>
    <x v="1"/>
    <n v="4250"/>
    <x v="3"/>
  </r>
  <r>
    <n v="93158531"/>
    <x v="26"/>
    <x v="0"/>
    <x v="0"/>
    <x v="0"/>
    <n v="337"/>
    <x v="157"/>
    <x v="0"/>
    <n v="750"/>
    <x v="0"/>
  </r>
  <r>
    <n v="52976247"/>
    <x v="27"/>
    <x v="1"/>
    <x v="3"/>
    <x v="1"/>
    <n v="793"/>
    <x v="158"/>
    <x v="1"/>
    <n v="4250"/>
    <x v="3"/>
  </r>
  <r>
    <n v="89630481"/>
    <x v="34"/>
    <x v="0"/>
    <x v="4"/>
    <x v="2"/>
    <n v="4453"/>
    <x v="159"/>
    <x v="2"/>
    <n v="8150"/>
    <x v="4"/>
  </r>
  <r>
    <n v="90800056"/>
    <x v="49"/>
    <x v="0"/>
    <x v="1"/>
    <x v="2"/>
    <n v="3772"/>
    <x v="160"/>
    <x v="2"/>
    <n v="8150"/>
    <x v="1"/>
  </r>
  <r>
    <n v="45253534"/>
    <x v="44"/>
    <x v="1"/>
    <x v="4"/>
    <x v="1"/>
    <n v="4058"/>
    <x v="161"/>
    <x v="1"/>
    <n v="4250"/>
    <x v="4"/>
  </r>
  <r>
    <n v="3080216"/>
    <x v="36"/>
    <x v="1"/>
    <x v="0"/>
    <x v="1"/>
    <n v="4255"/>
    <x v="162"/>
    <x v="1"/>
    <n v="4250"/>
    <x v="0"/>
  </r>
  <r>
    <n v="44080326"/>
    <x v="14"/>
    <x v="0"/>
    <x v="0"/>
    <x v="0"/>
    <n v="635"/>
    <x v="163"/>
    <x v="0"/>
    <n v="750"/>
    <x v="0"/>
  </r>
  <r>
    <n v="82800781"/>
    <x v="29"/>
    <x v="1"/>
    <x v="2"/>
    <x v="0"/>
    <n v="470"/>
    <x v="164"/>
    <x v="0"/>
    <n v="750"/>
    <x v="2"/>
  </r>
  <r>
    <n v="39041195"/>
    <x v="57"/>
    <x v="1"/>
    <x v="3"/>
    <x v="0"/>
    <n v="689"/>
    <x v="165"/>
    <x v="0"/>
    <n v="750"/>
    <x v="3"/>
  </r>
  <r>
    <n v="31849111"/>
    <x v="35"/>
    <x v="0"/>
    <x v="2"/>
    <x v="1"/>
    <n v="4669"/>
    <x v="166"/>
    <x v="1"/>
    <n v="4250"/>
    <x v="2"/>
  </r>
  <r>
    <n v="97487133"/>
    <x v="5"/>
    <x v="1"/>
    <x v="0"/>
    <x v="0"/>
    <n v="852"/>
    <x v="167"/>
    <x v="0"/>
    <n v="750"/>
    <x v="0"/>
  </r>
  <r>
    <n v="62148723"/>
    <x v="43"/>
    <x v="0"/>
    <x v="3"/>
    <x v="1"/>
    <n v="4943"/>
    <x v="168"/>
    <x v="1"/>
    <n v="4250"/>
    <x v="3"/>
  </r>
  <r>
    <n v="14216375"/>
    <x v="4"/>
    <x v="1"/>
    <x v="4"/>
    <x v="1"/>
    <n v="721"/>
    <x v="169"/>
    <x v="1"/>
    <n v="4250"/>
    <x v="4"/>
  </r>
  <r>
    <n v="79622125"/>
    <x v="58"/>
    <x v="1"/>
    <x v="3"/>
    <x v="2"/>
    <n v="1430"/>
    <x v="170"/>
    <x v="2"/>
    <n v="8150"/>
    <x v="3"/>
  </r>
  <r>
    <n v="33932071"/>
    <x v="33"/>
    <x v="1"/>
    <x v="3"/>
    <x v="1"/>
    <n v="3263"/>
    <x v="171"/>
    <x v="1"/>
    <n v="4250"/>
    <x v="3"/>
  </r>
  <r>
    <n v="12347402"/>
    <x v="27"/>
    <x v="1"/>
    <x v="3"/>
    <x v="1"/>
    <n v="1907"/>
    <x v="172"/>
    <x v="1"/>
    <n v="4250"/>
    <x v="3"/>
  </r>
  <r>
    <n v="61166156"/>
    <x v="42"/>
    <x v="0"/>
    <x v="2"/>
    <x v="1"/>
    <n v="1170"/>
    <x v="173"/>
    <x v="1"/>
    <n v="4250"/>
    <x v="2"/>
  </r>
  <r>
    <n v="13619820"/>
    <x v="41"/>
    <x v="1"/>
    <x v="1"/>
    <x v="2"/>
    <n v="9997"/>
    <x v="174"/>
    <x v="2"/>
    <n v="8150"/>
    <x v="1"/>
  </r>
  <r>
    <n v="53522721"/>
    <x v="0"/>
    <x v="1"/>
    <x v="4"/>
    <x v="0"/>
    <n v="500"/>
    <x v="175"/>
    <x v="0"/>
    <n v="750"/>
    <x v="4"/>
  </r>
  <r>
    <n v="39105486"/>
    <x v="32"/>
    <x v="0"/>
    <x v="0"/>
    <x v="2"/>
    <n v="2204"/>
    <x v="176"/>
    <x v="2"/>
    <n v="8150"/>
    <x v="0"/>
  </r>
  <r>
    <n v="44250365"/>
    <x v="55"/>
    <x v="0"/>
    <x v="3"/>
    <x v="2"/>
    <n v="4869"/>
    <x v="177"/>
    <x v="2"/>
    <n v="8150"/>
    <x v="3"/>
  </r>
  <r>
    <n v="79984583"/>
    <x v="0"/>
    <x v="0"/>
    <x v="2"/>
    <x v="2"/>
    <n v="1397"/>
    <x v="178"/>
    <x v="2"/>
    <n v="8150"/>
    <x v="2"/>
  </r>
  <r>
    <n v="42269479"/>
    <x v="31"/>
    <x v="0"/>
    <x v="1"/>
    <x v="2"/>
    <n v="8159"/>
    <x v="179"/>
    <x v="2"/>
    <n v="8150"/>
    <x v="1"/>
  </r>
  <r>
    <n v="30254749"/>
    <x v="38"/>
    <x v="0"/>
    <x v="3"/>
    <x v="2"/>
    <n v="1943"/>
    <x v="180"/>
    <x v="2"/>
    <n v="8150"/>
    <x v="3"/>
  </r>
  <r>
    <n v="62472736"/>
    <x v="38"/>
    <x v="0"/>
    <x v="4"/>
    <x v="1"/>
    <n v="1086"/>
    <x v="181"/>
    <x v="1"/>
    <n v="4250"/>
    <x v="4"/>
  </r>
  <r>
    <n v="74549689"/>
    <x v="59"/>
    <x v="1"/>
    <x v="0"/>
    <x v="1"/>
    <n v="3430"/>
    <x v="182"/>
    <x v="1"/>
    <n v="4250"/>
    <x v="0"/>
  </r>
  <r>
    <n v="74142826"/>
    <x v="3"/>
    <x v="1"/>
    <x v="0"/>
    <x v="2"/>
    <n v="9876"/>
    <x v="183"/>
    <x v="2"/>
    <n v="8150"/>
    <x v="0"/>
  </r>
  <r>
    <n v="58978729"/>
    <x v="8"/>
    <x v="0"/>
    <x v="1"/>
    <x v="0"/>
    <n v="667"/>
    <x v="184"/>
    <x v="0"/>
    <n v="750"/>
    <x v="1"/>
  </r>
  <r>
    <n v="77186312"/>
    <x v="39"/>
    <x v="1"/>
    <x v="2"/>
    <x v="0"/>
    <n v="818"/>
    <x v="185"/>
    <x v="0"/>
    <n v="750"/>
    <x v="2"/>
  </r>
  <r>
    <n v="76392081"/>
    <x v="13"/>
    <x v="1"/>
    <x v="2"/>
    <x v="0"/>
    <n v="815"/>
    <x v="186"/>
    <x v="0"/>
    <n v="750"/>
    <x v="2"/>
  </r>
  <r>
    <n v="89690427"/>
    <x v="25"/>
    <x v="0"/>
    <x v="4"/>
    <x v="0"/>
    <n v="690"/>
    <x v="187"/>
    <x v="0"/>
    <n v="750"/>
    <x v="4"/>
  </r>
  <r>
    <n v="7067558"/>
    <x v="7"/>
    <x v="0"/>
    <x v="0"/>
    <x v="0"/>
    <n v="653"/>
    <x v="188"/>
    <x v="0"/>
    <n v="750"/>
    <x v="0"/>
  </r>
  <r>
    <n v="70663408"/>
    <x v="21"/>
    <x v="1"/>
    <x v="2"/>
    <x v="1"/>
    <n v="1141"/>
    <x v="189"/>
    <x v="1"/>
    <n v="4250"/>
    <x v="2"/>
  </r>
  <r>
    <n v="35650900"/>
    <x v="41"/>
    <x v="1"/>
    <x v="2"/>
    <x v="0"/>
    <n v="323"/>
    <x v="190"/>
    <x v="0"/>
    <n v="750"/>
    <x v="2"/>
  </r>
  <r>
    <n v="77680323"/>
    <x v="19"/>
    <x v="0"/>
    <x v="2"/>
    <x v="0"/>
    <n v="453"/>
    <x v="191"/>
    <x v="0"/>
    <n v="750"/>
    <x v="2"/>
  </r>
  <r>
    <n v="90318458"/>
    <x v="40"/>
    <x v="0"/>
    <x v="0"/>
    <x v="1"/>
    <n v="1774"/>
    <x v="192"/>
    <x v="1"/>
    <n v="4250"/>
    <x v="0"/>
  </r>
  <r>
    <n v="62809547"/>
    <x v="26"/>
    <x v="1"/>
    <x v="2"/>
    <x v="1"/>
    <n v="2866"/>
    <x v="193"/>
    <x v="1"/>
    <n v="4250"/>
    <x v="2"/>
  </r>
  <r>
    <n v="59835174"/>
    <x v="29"/>
    <x v="0"/>
    <x v="0"/>
    <x v="0"/>
    <n v="349"/>
    <x v="194"/>
    <x v="0"/>
    <n v="750"/>
    <x v="0"/>
  </r>
  <r>
    <n v="28532861"/>
    <x v="27"/>
    <x v="0"/>
    <x v="3"/>
    <x v="1"/>
    <n v="2867"/>
    <x v="195"/>
    <x v="1"/>
    <n v="4250"/>
    <x v="3"/>
  </r>
  <r>
    <n v="32557212"/>
    <x v="14"/>
    <x v="1"/>
    <x v="0"/>
    <x v="1"/>
    <n v="3022"/>
    <x v="196"/>
    <x v="1"/>
    <n v="4250"/>
    <x v="0"/>
  </r>
  <r>
    <n v="35376754"/>
    <x v="4"/>
    <x v="1"/>
    <x v="0"/>
    <x v="2"/>
    <n v="3594"/>
    <x v="197"/>
    <x v="2"/>
    <n v="8150"/>
    <x v="0"/>
  </r>
  <r>
    <n v="41572902"/>
    <x v="9"/>
    <x v="0"/>
    <x v="2"/>
    <x v="2"/>
    <n v="1393"/>
    <x v="198"/>
    <x v="2"/>
    <n v="8150"/>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C65E5D2-98B7-43C4-A0E5-717DD3891D39}" name="PivotTable3" cacheId="0" applyNumberFormats="0" applyBorderFormats="0" applyFontFormats="0" applyPatternFormats="0" applyAlignmentFormats="0" applyWidthHeightFormats="1" dataCaption="Values" updatedVersion="6" minRefreshableVersion="5" useAutoFormatting="1" itemPrintTitles="1" createdVersion="6" indent="0" outline="1" outlineData="1" multipleFieldFilters="0">
  <location ref="D3:E7" firstHeaderRow="1" firstDataRow="1" firstDataCol="1"/>
  <pivotFields count="10">
    <pivotField showAll="0"/>
    <pivotField showAll="0">
      <items count="61">
        <item x="57"/>
        <item x="11"/>
        <item x="37"/>
        <item x="0"/>
        <item x="25"/>
        <item x="34"/>
        <item x="51"/>
        <item x="12"/>
        <item x="22"/>
        <item x="41"/>
        <item x="44"/>
        <item x="18"/>
        <item x="14"/>
        <item x="8"/>
        <item x="36"/>
        <item x="15"/>
        <item x="19"/>
        <item x="1"/>
        <item x="30"/>
        <item x="43"/>
        <item x="39"/>
        <item x="40"/>
        <item x="17"/>
        <item x="56"/>
        <item x="35"/>
        <item x="26"/>
        <item x="58"/>
        <item x="45"/>
        <item x="50"/>
        <item x="31"/>
        <item x="7"/>
        <item x="49"/>
        <item x="38"/>
        <item x="3"/>
        <item x="52"/>
        <item x="23"/>
        <item x="4"/>
        <item x="59"/>
        <item x="54"/>
        <item x="47"/>
        <item x="9"/>
        <item x="13"/>
        <item x="55"/>
        <item x="46"/>
        <item x="21"/>
        <item x="53"/>
        <item x="32"/>
        <item x="10"/>
        <item x="24"/>
        <item x="2"/>
        <item x="29"/>
        <item x="16"/>
        <item x="20"/>
        <item x="6"/>
        <item x="28"/>
        <item x="27"/>
        <item x="33"/>
        <item x="42"/>
        <item x="48"/>
        <item x="5"/>
        <item t="default"/>
      </items>
    </pivotField>
    <pivotField showAll="0">
      <items count="3">
        <item x="0"/>
        <item x="1"/>
        <item t="default"/>
      </items>
    </pivotField>
    <pivotField showAll="0"/>
    <pivotField showAll="0">
      <items count="4">
        <item x="0"/>
        <item x="1"/>
        <item x="2"/>
        <item t="default"/>
      </items>
    </pivotField>
    <pivotField dataField="1" numFmtId="164" showAll="0"/>
    <pivotField numFmtId="14" showAll="0">
      <items count="200">
        <item x="99"/>
        <item x="32"/>
        <item x="108"/>
        <item x="28"/>
        <item x="22"/>
        <item x="86"/>
        <item x="154"/>
        <item x="11"/>
        <item x="1"/>
        <item x="101"/>
        <item x="75"/>
        <item x="81"/>
        <item x="59"/>
        <item x="19"/>
        <item x="181"/>
        <item x="190"/>
        <item x="41"/>
        <item x="16"/>
        <item x="132"/>
        <item x="38"/>
        <item x="48"/>
        <item x="14"/>
        <item x="182"/>
        <item x="126"/>
        <item x="109"/>
        <item x="136"/>
        <item x="55"/>
        <item x="102"/>
        <item x="110"/>
        <item x="26"/>
        <item x="162"/>
        <item x="80"/>
        <item x="51"/>
        <item x="4"/>
        <item x="118"/>
        <item x="82"/>
        <item x="79"/>
        <item x="128"/>
        <item x="178"/>
        <item x="46"/>
        <item x="40"/>
        <item x="36"/>
        <item x="24"/>
        <item x="116"/>
        <item x="158"/>
        <item x="107"/>
        <item x="149"/>
        <item x="70"/>
        <item x="119"/>
        <item x="100"/>
        <item x="94"/>
        <item x="104"/>
        <item x="112"/>
        <item x="194"/>
        <item x="84"/>
        <item x="127"/>
        <item x="37"/>
        <item x="65"/>
        <item x="191"/>
        <item x="56"/>
        <item x="159"/>
        <item x="87"/>
        <item x="33"/>
        <item x="196"/>
        <item x="193"/>
        <item x="61"/>
        <item x="123"/>
        <item x="45"/>
        <item x="98"/>
        <item x="143"/>
        <item x="53"/>
        <item x="10"/>
        <item x="168"/>
        <item x="176"/>
        <item x="31"/>
        <item x="54"/>
        <item x="155"/>
        <item x="105"/>
        <item x="74"/>
        <item x="180"/>
        <item x="60"/>
        <item x="125"/>
        <item x="161"/>
        <item x="15"/>
        <item x="93"/>
        <item x="58"/>
        <item x="175"/>
        <item x="165"/>
        <item x="198"/>
        <item x="6"/>
        <item x="63"/>
        <item x="172"/>
        <item x="35"/>
        <item x="148"/>
        <item x="68"/>
        <item x="179"/>
        <item x="67"/>
        <item x="160"/>
        <item x="153"/>
        <item x="186"/>
        <item x="23"/>
        <item x="17"/>
        <item x="129"/>
        <item x="34"/>
        <item x="142"/>
        <item x="185"/>
        <item x="7"/>
        <item x="140"/>
        <item x="166"/>
        <item x="13"/>
        <item x="192"/>
        <item x="72"/>
        <item x="8"/>
        <item x="174"/>
        <item x="114"/>
        <item x="18"/>
        <item x="97"/>
        <item x="156"/>
        <item x="88"/>
        <item x="144"/>
        <item x="92"/>
        <item x="151"/>
        <item x="44"/>
        <item x="115"/>
        <item x="141"/>
        <item x="103"/>
        <item x="122"/>
        <item x="25"/>
        <item x="39"/>
        <item x="164"/>
        <item x="130"/>
        <item x="183"/>
        <item x="171"/>
        <item x="106"/>
        <item x="95"/>
        <item x="43"/>
        <item x="42"/>
        <item x="0"/>
        <item x="30"/>
        <item x="21"/>
        <item x="189"/>
        <item x="77"/>
        <item x="62"/>
        <item x="197"/>
        <item x="163"/>
        <item x="121"/>
        <item x="145"/>
        <item x="150"/>
        <item x="169"/>
        <item x="64"/>
        <item x="52"/>
        <item x="89"/>
        <item x="152"/>
        <item x="78"/>
        <item x="133"/>
        <item x="195"/>
        <item x="134"/>
        <item x="96"/>
        <item x="9"/>
        <item x="120"/>
        <item x="188"/>
        <item x="131"/>
        <item x="85"/>
        <item x="76"/>
        <item x="173"/>
        <item x="57"/>
        <item x="137"/>
        <item x="146"/>
        <item x="124"/>
        <item x="117"/>
        <item x="111"/>
        <item x="113"/>
        <item x="184"/>
        <item x="29"/>
        <item x="20"/>
        <item x="73"/>
        <item x="50"/>
        <item x="138"/>
        <item x="66"/>
        <item x="157"/>
        <item x="177"/>
        <item x="187"/>
        <item x="170"/>
        <item x="90"/>
        <item x="5"/>
        <item x="71"/>
        <item x="135"/>
        <item x="2"/>
        <item x="47"/>
        <item x="83"/>
        <item x="69"/>
        <item x="167"/>
        <item x="27"/>
        <item x="147"/>
        <item x="49"/>
        <item x="12"/>
        <item x="3"/>
        <item x="139"/>
        <item x="91"/>
        <item t="default"/>
      </items>
    </pivotField>
    <pivotField axis="axisRow" showAll="0">
      <items count="4">
        <item x="2"/>
        <item x="0"/>
        <item x="1"/>
        <item t="default"/>
      </items>
    </pivotField>
    <pivotField showAll="0"/>
    <pivotField showAll="0"/>
  </pivotFields>
  <rowFields count="1">
    <field x="7"/>
  </rowFields>
  <rowItems count="4">
    <i>
      <x/>
    </i>
    <i>
      <x v="1"/>
    </i>
    <i>
      <x v="2"/>
    </i>
    <i t="grand">
      <x/>
    </i>
  </rowItems>
  <colItems count="1">
    <i/>
  </colItems>
  <dataFields count="1">
    <dataField name="Sum of Claim Amount" fld="5"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97674936-CBB3-4E42-8AA8-3A86C1C92227}" name="PivotTable2" cacheId="0" applyNumberFormats="0" applyBorderFormats="0" applyFontFormats="0" applyPatternFormats="0" applyAlignmentFormats="0" applyWidthHeightFormats="1" dataCaption="Values" updatedVersion="6" minRefreshableVersion="5" useAutoFormatting="1" itemPrintTitles="1" createdVersion="6" indent="0" outline="1" outlineData="1" multipleFieldFilters="0">
  <location ref="A3:B9" firstHeaderRow="1" firstDataRow="1" firstDataCol="1"/>
  <pivotFields count="10">
    <pivotField showAll="0"/>
    <pivotField showAll="0">
      <items count="61">
        <item x="57"/>
        <item x="11"/>
        <item x="37"/>
        <item x="0"/>
        <item x="25"/>
        <item x="34"/>
        <item x="51"/>
        <item x="12"/>
        <item x="22"/>
        <item x="41"/>
        <item x="44"/>
        <item x="18"/>
        <item x="14"/>
        <item x="8"/>
        <item x="36"/>
        <item x="15"/>
        <item x="19"/>
        <item x="1"/>
        <item x="30"/>
        <item x="43"/>
        <item x="39"/>
        <item x="40"/>
        <item x="17"/>
        <item x="56"/>
        <item x="35"/>
        <item x="26"/>
        <item x="58"/>
        <item x="45"/>
        <item x="50"/>
        <item x="31"/>
        <item x="7"/>
        <item x="49"/>
        <item x="38"/>
        <item x="3"/>
        <item x="52"/>
        <item x="23"/>
        <item x="4"/>
        <item x="59"/>
        <item x="54"/>
        <item x="47"/>
        <item x="9"/>
        <item x="13"/>
        <item x="55"/>
        <item x="46"/>
        <item x="21"/>
        <item x="53"/>
        <item x="32"/>
        <item x="10"/>
        <item x="24"/>
        <item x="2"/>
        <item x="29"/>
        <item x="16"/>
        <item x="20"/>
        <item x="6"/>
        <item x="28"/>
        <item x="27"/>
        <item x="33"/>
        <item x="42"/>
        <item x="48"/>
        <item x="5"/>
        <item t="default"/>
      </items>
    </pivotField>
    <pivotField showAll="0">
      <items count="3">
        <item x="0"/>
        <item x="1"/>
        <item t="default"/>
      </items>
    </pivotField>
    <pivotField showAll="0">
      <items count="6">
        <item x="2"/>
        <item x="0"/>
        <item x="1"/>
        <item x="4"/>
        <item x="3"/>
        <item t="default"/>
      </items>
    </pivotField>
    <pivotField showAll="0"/>
    <pivotField dataField="1" numFmtId="164" showAll="0"/>
    <pivotField numFmtId="14" showAll="0">
      <items count="200">
        <item x="99"/>
        <item x="32"/>
        <item x="108"/>
        <item x="28"/>
        <item x="22"/>
        <item x="86"/>
        <item x="154"/>
        <item x="11"/>
        <item x="1"/>
        <item x="101"/>
        <item x="75"/>
        <item x="81"/>
        <item x="59"/>
        <item x="19"/>
        <item x="181"/>
        <item x="190"/>
        <item x="41"/>
        <item x="16"/>
        <item x="132"/>
        <item x="38"/>
        <item x="48"/>
        <item x="14"/>
        <item x="182"/>
        <item x="126"/>
        <item x="109"/>
        <item x="136"/>
        <item x="55"/>
        <item x="102"/>
        <item x="110"/>
        <item x="26"/>
        <item x="162"/>
        <item x="80"/>
        <item x="51"/>
        <item x="4"/>
        <item x="118"/>
        <item x="82"/>
        <item x="79"/>
        <item x="128"/>
        <item x="178"/>
        <item x="46"/>
        <item x="40"/>
        <item x="36"/>
        <item x="24"/>
        <item x="116"/>
        <item x="158"/>
        <item x="107"/>
        <item x="149"/>
        <item x="70"/>
        <item x="119"/>
        <item x="100"/>
        <item x="94"/>
        <item x="104"/>
        <item x="112"/>
        <item x="194"/>
        <item x="84"/>
        <item x="127"/>
        <item x="37"/>
        <item x="65"/>
        <item x="191"/>
        <item x="56"/>
        <item x="159"/>
        <item x="87"/>
        <item x="33"/>
        <item x="196"/>
        <item x="193"/>
        <item x="61"/>
        <item x="123"/>
        <item x="45"/>
        <item x="98"/>
        <item x="143"/>
        <item x="53"/>
        <item x="10"/>
        <item x="168"/>
        <item x="176"/>
        <item x="31"/>
        <item x="54"/>
        <item x="155"/>
        <item x="105"/>
        <item x="74"/>
        <item x="180"/>
        <item x="60"/>
        <item x="125"/>
        <item x="161"/>
        <item x="15"/>
        <item x="93"/>
        <item x="58"/>
        <item x="175"/>
        <item x="165"/>
        <item x="198"/>
        <item x="6"/>
        <item x="63"/>
        <item x="172"/>
        <item x="35"/>
        <item x="148"/>
        <item x="68"/>
        <item x="179"/>
        <item x="67"/>
        <item x="160"/>
        <item x="153"/>
        <item x="186"/>
        <item x="23"/>
        <item x="17"/>
        <item x="129"/>
        <item x="34"/>
        <item x="142"/>
        <item x="185"/>
        <item x="7"/>
        <item x="140"/>
        <item x="166"/>
        <item x="13"/>
        <item x="192"/>
        <item x="72"/>
        <item x="8"/>
        <item x="174"/>
        <item x="114"/>
        <item x="18"/>
        <item x="97"/>
        <item x="156"/>
        <item x="88"/>
        <item x="144"/>
        <item x="92"/>
        <item x="151"/>
        <item x="44"/>
        <item x="115"/>
        <item x="141"/>
        <item x="103"/>
        <item x="122"/>
        <item x="25"/>
        <item x="39"/>
        <item x="164"/>
        <item x="130"/>
        <item x="183"/>
        <item x="171"/>
        <item x="106"/>
        <item x="95"/>
        <item x="43"/>
        <item x="42"/>
        <item x="0"/>
        <item x="30"/>
        <item x="21"/>
        <item x="189"/>
        <item x="77"/>
        <item x="62"/>
        <item x="197"/>
        <item x="163"/>
        <item x="121"/>
        <item x="145"/>
        <item x="150"/>
        <item x="169"/>
        <item x="64"/>
        <item x="52"/>
        <item x="89"/>
        <item x="152"/>
        <item x="78"/>
        <item x="133"/>
        <item x="195"/>
        <item x="134"/>
        <item x="96"/>
        <item x="9"/>
        <item x="120"/>
        <item x="188"/>
        <item x="131"/>
        <item x="85"/>
        <item x="76"/>
        <item x="173"/>
        <item x="57"/>
        <item x="137"/>
        <item x="146"/>
        <item x="124"/>
        <item x="117"/>
        <item x="111"/>
        <item x="113"/>
        <item x="184"/>
        <item x="29"/>
        <item x="20"/>
        <item x="73"/>
        <item x="50"/>
        <item x="138"/>
        <item x="66"/>
        <item x="157"/>
        <item x="177"/>
        <item x="187"/>
        <item x="170"/>
        <item x="90"/>
        <item x="5"/>
        <item x="71"/>
        <item x="135"/>
        <item x="2"/>
        <item x="47"/>
        <item x="83"/>
        <item x="69"/>
        <item x="167"/>
        <item x="27"/>
        <item x="147"/>
        <item x="49"/>
        <item x="12"/>
        <item x="3"/>
        <item x="139"/>
        <item x="91"/>
        <item t="default"/>
      </items>
    </pivotField>
    <pivotField showAll="0"/>
    <pivotField showAll="0"/>
    <pivotField axis="axisRow" showAll="0">
      <items count="6">
        <item x="2"/>
        <item x="0"/>
        <item x="1"/>
        <item x="4"/>
        <item x="3"/>
        <item t="default"/>
      </items>
    </pivotField>
  </pivotFields>
  <rowFields count="1">
    <field x="9"/>
  </rowFields>
  <rowItems count="6">
    <i>
      <x/>
    </i>
    <i>
      <x v="1"/>
    </i>
    <i>
      <x v="2"/>
    </i>
    <i>
      <x v="3"/>
    </i>
    <i>
      <x v="4"/>
    </i>
    <i t="grand">
      <x/>
    </i>
  </rowItems>
  <colItems count="1">
    <i/>
  </colItems>
  <dataFields count="1">
    <dataField name="Sum of Claim Amount" fld="5"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ge" xr10:uid="{C665C445-3325-4E60-AFA4-58240FEB5BDC}" sourceName="Age">
  <pivotTables>
    <pivotTable tabId="5" name="PivotTable3"/>
    <pivotTable tabId="5" name="PivotTable2"/>
  </pivotTables>
  <data>
    <tabular pivotCacheId="1">
      <items count="60">
        <i x="37" s="1"/>
        <i x="0" s="1"/>
        <i x="25" s="1"/>
        <i x="51" s="1"/>
        <i x="22" s="1"/>
        <i x="41" s="1"/>
        <i x="18" s="1"/>
        <i x="14" s="1"/>
        <i x="8" s="1"/>
        <i x="15" s="1"/>
        <i x="19" s="1"/>
        <i x="1" s="1"/>
        <i x="30" s="1"/>
        <i x="39" s="1"/>
        <i x="40" s="1"/>
        <i x="35" s="1"/>
        <i x="26" s="1"/>
        <i x="45" s="1"/>
        <i x="50" s="1"/>
        <i x="31" s="1"/>
        <i x="7" s="1"/>
        <i x="38" s="1"/>
        <i x="3" s="1"/>
        <i x="52" s="1"/>
        <i x="4" s="1"/>
        <i x="9" s="1"/>
        <i x="21" s="1"/>
        <i x="32" s="1"/>
        <i x="2" s="1"/>
        <i x="29" s="1"/>
        <i x="20" s="1"/>
        <i x="27" s="1"/>
        <i x="33" s="1"/>
        <i x="42" s="1"/>
        <i x="5" s="1"/>
        <i x="57" s="1" nd="1"/>
        <i x="11" s="1" nd="1"/>
        <i x="34" s="1" nd="1"/>
        <i x="12" s="1" nd="1"/>
        <i x="44" s="1" nd="1"/>
        <i x="36" s="1" nd="1"/>
        <i x="43" s="1" nd="1"/>
        <i x="17" s="1" nd="1"/>
        <i x="56" s="1" nd="1"/>
        <i x="58" s="1" nd="1"/>
        <i x="49" s="1" nd="1"/>
        <i x="23" s="1" nd="1"/>
        <i x="59" s="1" nd="1"/>
        <i x="54" s="1" nd="1"/>
        <i x="47" s="1" nd="1"/>
        <i x="13" s="1" nd="1"/>
        <i x="55" s="1" nd="1"/>
        <i x="46" s="1" nd="1"/>
        <i x="53" s="1" nd="1"/>
        <i x="10" s="1" nd="1"/>
        <i x="24" s="1" nd="1"/>
        <i x="16" s="1" nd="1"/>
        <i x="6" s="1" nd="1"/>
        <i x="28" s="1" nd="1"/>
        <i x="48"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Gender" xr10:uid="{4D10B8E7-FD98-447F-9E39-E0AE0EB9FEE5}" sourceName="Gender">
  <pivotTables>
    <pivotTable tabId="5" name="PivotTable3"/>
    <pivotTable tabId="5" name="PivotTable2"/>
  </pivotTables>
  <data>
    <tabular pivotCacheId="1">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Age" xr10:uid="{D4C909F0-B7DE-4B7B-AFE9-9230F1655081}" cache="Slicer_Age" caption="Age" startItem="12" rowHeight="241300"/>
  <slicer name="Gender" xr10:uid="{6759507E-96FF-48E8-8DC4-F98594F353BA}" cache="Slicer_Gender" caption="Gender"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imelineCaches/timelineCache1.xml><?xml version="1.0" encoding="utf-8"?>
<timelineCacheDefinition xmlns="http://schemas.microsoft.com/office/spreadsheetml/2010/11/main" xmlns:x15="http://schemas.microsoft.com/office/spreadsheetml/2010/11/main" xmlns:mc="http://schemas.openxmlformats.org/markup-compatibility/2006" xmlns:xr10="http://schemas.microsoft.com/office/spreadsheetml/2016/revision10" mc:Ignorable="xr10" name="NativeTimeline_Loss_Date" xr10:uid="{A8AF3573-FF54-4D48-88FA-1359130CD455}" sourceName="Loss Date">
  <pivotTables>
    <pivotTable tabId="5" name="PivotTable2"/>
    <pivotTable tabId="5" name="PivotTable3"/>
  </pivotTables>
  <state minimalRefreshVersion="6" lastRefreshVersion="6" pivotCacheId="1" filterType="unknown">
    <bounds startDate="2000-01-01T00:00:00" endDate="2019-01-01T00:00:00"/>
  </state>
</timelineCacheDefinition>
</file>

<file path=xl/timelines/timeline1.xml><?xml version="1.0" encoding="utf-8"?>
<timelines xmlns="http://schemas.microsoft.com/office/spreadsheetml/2010/11/main" xmlns:mc="http://schemas.openxmlformats.org/markup-compatibility/2006" xmlns:x="http://schemas.openxmlformats.org/spreadsheetml/2006/main" xmlns:xr10="http://schemas.microsoft.com/office/spreadsheetml/2016/revision10" mc:Ignorable="x xr10">
  <timeline name="Loss Date" xr10:uid="{682410C6-A2E3-40CB-9AD9-4E5E76F991A6}" cache="NativeTimeline_Loss_Date" caption="Loss Date" level="0" selectionLevel="0" scrollPosition="2010-01-01T00:00:00"/>
</timeline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11/relationships/timeline" Target="../timelines/timeline1.xml"/><Relationship Id="rId4" Type="http://schemas.microsoft.com/office/2007/relationships/slicer" Target="../slicers/slicer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AA27CC-D86F-458A-AB84-BAAAFEC93646}">
  <dimension ref="A1:U201"/>
  <sheetViews>
    <sheetView tabSelected="1" topLeftCell="A3" workbookViewId="0">
      <selection activeCell="K8" sqref="K8"/>
    </sheetView>
  </sheetViews>
  <sheetFormatPr defaultRowHeight="14.5" x14ac:dyDescent="0.35"/>
  <cols>
    <col min="1" max="1" width="12.90625" bestFit="1" customWidth="1"/>
    <col min="6" max="6" width="12.6328125" bestFit="1" customWidth="1"/>
    <col min="7" max="7" width="10.453125" bestFit="1" customWidth="1"/>
    <col min="8" max="8" width="14.36328125" style="18" customWidth="1"/>
    <col min="9" max="9" width="12.36328125" bestFit="1" customWidth="1"/>
  </cols>
  <sheetData>
    <row r="1" spans="1:21" x14ac:dyDescent="0.35">
      <c r="A1" t="s">
        <v>0</v>
      </c>
      <c r="B1" t="s">
        <v>1</v>
      </c>
      <c r="C1" t="s">
        <v>6</v>
      </c>
      <c r="D1" t="s">
        <v>2</v>
      </c>
      <c r="E1" t="s">
        <v>3</v>
      </c>
      <c r="F1" t="s">
        <v>4</v>
      </c>
      <c r="G1" t="s">
        <v>5</v>
      </c>
      <c r="H1" t="s">
        <v>3</v>
      </c>
      <c r="I1" t="s">
        <v>22</v>
      </c>
      <c r="J1" t="s">
        <v>2</v>
      </c>
      <c r="M1" s="29" t="s">
        <v>3</v>
      </c>
      <c r="N1" s="30"/>
      <c r="P1" s="29" t="s">
        <v>2</v>
      </c>
      <c r="Q1" s="30"/>
    </row>
    <row r="2" spans="1:21" x14ac:dyDescent="0.35">
      <c r="A2" s="3">
        <v>30115242</v>
      </c>
      <c r="B2" s="3">
        <v>21</v>
      </c>
      <c r="C2" s="3" t="s">
        <v>7</v>
      </c>
      <c r="D2" s="3">
        <v>2</v>
      </c>
      <c r="E2" s="3">
        <v>1</v>
      </c>
      <c r="F2" s="2">
        <v>787</v>
      </c>
      <c r="G2" s="1">
        <v>41101</v>
      </c>
      <c r="H2" s="18" t="str">
        <f>VLOOKUP(E2,$M$2:$N$4,2,FALSE)</f>
        <v>Low</v>
      </c>
      <c r="I2">
        <f>VLOOKUP(H2,'Goal Seek'!$A$2:$B$4,2,FALSE)</f>
        <v>750</v>
      </c>
      <c r="J2" t="str">
        <f>VLOOKUP(D2,$P$2:$Q$6,2,FALSE)</f>
        <v>CA</v>
      </c>
      <c r="M2" s="5">
        <v>1</v>
      </c>
      <c r="N2" s="6" t="s">
        <v>15</v>
      </c>
      <c r="P2" s="5">
        <v>1</v>
      </c>
      <c r="Q2" s="6" t="s">
        <v>12</v>
      </c>
    </row>
    <row r="3" spans="1:21" x14ac:dyDescent="0.35">
      <c r="A3" s="3">
        <v>196149</v>
      </c>
      <c r="B3" s="3">
        <v>35</v>
      </c>
      <c r="C3" s="3" t="s">
        <v>8</v>
      </c>
      <c r="D3" s="3">
        <v>3</v>
      </c>
      <c r="E3" s="3">
        <v>2</v>
      </c>
      <c r="F3" s="2">
        <v>4173</v>
      </c>
      <c r="G3" s="1">
        <v>36716</v>
      </c>
      <c r="H3" s="18" t="str">
        <f t="shared" ref="H3:H66" si="0">VLOOKUP(E3,$M$2:$N$4,2,FALSE)</f>
        <v>Medium</v>
      </c>
      <c r="I3">
        <f>VLOOKUP(H3,'Goal Seek'!$A$2:$B$4,2,FALSE)</f>
        <v>3400</v>
      </c>
      <c r="J3" t="str">
        <f t="shared" ref="J3:J66" si="1">VLOOKUP(D3,$P$2:$Q$6,2,FALSE)</f>
        <v>NV</v>
      </c>
      <c r="M3" s="5">
        <v>2</v>
      </c>
      <c r="N3" s="6" t="s">
        <v>16</v>
      </c>
      <c r="P3" s="5">
        <v>2</v>
      </c>
      <c r="Q3" s="6" t="s">
        <v>11</v>
      </c>
    </row>
    <row r="4" spans="1:21" x14ac:dyDescent="0.35">
      <c r="A4" s="3">
        <v>13597629</v>
      </c>
      <c r="B4" s="3">
        <v>68</v>
      </c>
      <c r="C4" s="3" t="s">
        <v>7</v>
      </c>
      <c r="D4" s="3">
        <v>1</v>
      </c>
      <c r="E4" s="3">
        <v>3</v>
      </c>
      <c r="F4" s="2">
        <v>5513</v>
      </c>
      <c r="G4" s="1">
        <v>43125</v>
      </c>
      <c r="H4" s="18" t="str">
        <f t="shared" si="0"/>
        <v>High</v>
      </c>
      <c r="I4">
        <f>VLOOKUP(H4,'Goal Seek'!$A$2:$B$4,2,FALSE)</f>
        <v>6750</v>
      </c>
      <c r="J4" t="str">
        <f t="shared" si="1"/>
        <v>AZ</v>
      </c>
      <c r="M4" s="7">
        <v>3</v>
      </c>
      <c r="N4" s="8" t="s">
        <v>17</v>
      </c>
      <c r="P4" s="5">
        <v>3</v>
      </c>
      <c r="Q4" s="6" t="s">
        <v>9</v>
      </c>
    </row>
    <row r="5" spans="1:21" x14ac:dyDescent="0.35">
      <c r="A5" s="3">
        <v>98898549</v>
      </c>
      <c r="B5" s="3">
        <v>51</v>
      </c>
      <c r="C5" s="3" t="s">
        <v>8</v>
      </c>
      <c r="D5" s="3">
        <v>5</v>
      </c>
      <c r="E5" s="3">
        <v>2</v>
      </c>
      <c r="F5" s="2">
        <v>3551</v>
      </c>
      <c r="G5" s="1">
        <v>43386</v>
      </c>
      <c r="H5" s="18" t="str">
        <f t="shared" si="0"/>
        <v>Medium</v>
      </c>
      <c r="I5">
        <f>VLOOKUP(H5,'Goal Seek'!$A$2:$B$4,2,FALSE)</f>
        <v>3400</v>
      </c>
      <c r="J5" t="str">
        <f t="shared" si="1"/>
        <v>WA</v>
      </c>
      <c r="P5" s="5">
        <v>4</v>
      </c>
      <c r="Q5" s="6" t="s">
        <v>13</v>
      </c>
    </row>
    <row r="6" spans="1:21" x14ac:dyDescent="0.35">
      <c r="A6" s="3">
        <v>38494724</v>
      </c>
      <c r="B6" s="3">
        <v>54</v>
      </c>
      <c r="C6" s="3" t="s">
        <v>8</v>
      </c>
      <c r="D6" s="3">
        <v>5</v>
      </c>
      <c r="E6" s="3">
        <v>2</v>
      </c>
      <c r="F6" s="2">
        <v>2677</v>
      </c>
      <c r="G6" s="1">
        <v>37459</v>
      </c>
      <c r="H6" s="18" t="str">
        <f t="shared" si="0"/>
        <v>Medium</v>
      </c>
      <c r="I6">
        <f>VLOOKUP(H6,'Goal Seek'!$A$2:$B$4,2,FALSE)</f>
        <v>3400</v>
      </c>
      <c r="J6" t="str">
        <f t="shared" si="1"/>
        <v>WA</v>
      </c>
      <c r="P6" s="7">
        <v>5</v>
      </c>
      <c r="Q6" s="8" t="s">
        <v>10</v>
      </c>
    </row>
    <row r="7" spans="1:21" x14ac:dyDescent="0.35">
      <c r="A7" s="3">
        <v>84570226</v>
      </c>
      <c r="B7" s="3">
        <v>80</v>
      </c>
      <c r="C7" s="3" t="s">
        <v>7</v>
      </c>
      <c r="D7" s="3">
        <v>4</v>
      </c>
      <c r="E7" s="3">
        <v>1</v>
      </c>
      <c r="F7" s="2">
        <v>381</v>
      </c>
      <c r="G7" s="1">
        <v>43048</v>
      </c>
      <c r="H7" s="18" t="str">
        <f t="shared" si="0"/>
        <v>Low</v>
      </c>
      <c r="I7">
        <f>VLOOKUP(H7,'Goal Seek'!$A$2:$B$4,2,FALSE)</f>
        <v>750</v>
      </c>
      <c r="J7" t="str">
        <f t="shared" si="1"/>
        <v>OR</v>
      </c>
    </row>
    <row r="8" spans="1:21" x14ac:dyDescent="0.35">
      <c r="A8" s="3">
        <v>42177879</v>
      </c>
      <c r="B8" s="3">
        <v>54</v>
      </c>
      <c r="C8" s="3" t="s">
        <v>7</v>
      </c>
      <c r="D8" s="3">
        <v>3</v>
      </c>
      <c r="E8" s="3">
        <v>3</v>
      </c>
      <c r="F8" s="2">
        <v>6219</v>
      </c>
      <c r="G8" s="1">
        <v>39390</v>
      </c>
      <c r="H8" s="18" t="str">
        <f t="shared" si="0"/>
        <v>High</v>
      </c>
      <c r="I8">
        <f>VLOOKUP(H8,'Goal Seek'!$A$2:$B$4,2,FALSE)</f>
        <v>6750</v>
      </c>
      <c r="J8" t="str">
        <f t="shared" si="1"/>
        <v>NV</v>
      </c>
      <c r="M8" s="16" t="s">
        <v>14</v>
      </c>
      <c r="N8" s="10"/>
      <c r="O8" s="10"/>
      <c r="P8" s="10"/>
      <c r="Q8" s="10"/>
      <c r="R8" s="10"/>
      <c r="S8" s="10"/>
      <c r="T8" s="17"/>
    </row>
    <row r="9" spans="1:21" x14ac:dyDescent="0.35">
      <c r="A9" s="3">
        <v>88203483</v>
      </c>
      <c r="B9" s="3">
        <v>72</v>
      </c>
      <c r="C9" s="3" t="s">
        <v>8</v>
      </c>
      <c r="D9" s="3">
        <v>3</v>
      </c>
      <c r="E9" s="3">
        <v>3</v>
      </c>
      <c r="F9" s="2">
        <v>2047</v>
      </c>
      <c r="G9" s="1">
        <v>39960</v>
      </c>
      <c r="H9" s="18" t="str">
        <f t="shared" si="0"/>
        <v>High</v>
      </c>
      <c r="I9">
        <f>VLOOKUP(H9,'Goal Seek'!$A$2:$B$4,2,FALSE)</f>
        <v>6750</v>
      </c>
      <c r="J9" t="str">
        <f t="shared" si="1"/>
        <v>NV</v>
      </c>
    </row>
    <row r="10" spans="1:21" x14ac:dyDescent="0.35">
      <c r="A10" s="3">
        <v>81568891</v>
      </c>
      <c r="B10" s="3">
        <v>48</v>
      </c>
      <c r="C10" s="3" t="s">
        <v>8</v>
      </c>
      <c r="D10" s="3">
        <v>2</v>
      </c>
      <c r="E10" s="3">
        <v>1</v>
      </c>
      <c r="F10" s="2">
        <v>894</v>
      </c>
      <c r="G10" s="1">
        <v>40291</v>
      </c>
      <c r="H10" s="18" t="str">
        <f t="shared" si="0"/>
        <v>Low</v>
      </c>
      <c r="I10">
        <f>VLOOKUP(H10,'Goal Seek'!$A$2:$B$4,2,FALSE)</f>
        <v>750</v>
      </c>
      <c r="J10" t="str">
        <f t="shared" si="1"/>
        <v>CA</v>
      </c>
      <c r="K10" s="26"/>
      <c r="M10" s="25" t="s">
        <v>46</v>
      </c>
      <c r="N10" s="25"/>
      <c r="O10" s="25"/>
      <c r="P10" s="25"/>
      <c r="Q10" s="25"/>
      <c r="R10" s="25"/>
      <c r="S10" s="25"/>
      <c r="T10" s="25"/>
      <c r="U10" s="17"/>
    </row>
    <row r="11" spans="1:21" x14ac:dyDescent="0.35">
      <c r="A11" s="3">
        <v>96792241</v>
      </c>
      <c r="B11" s="3">
        <v>31</v>
      </c>
      <c r="C11" s="3" t="s">
        <v>8</v>
      </c>
      <c r="D11" s="3">
        <v>2</v>
      </c>
      <c r="E11" s="3">
        <v>2</v>
      </c>
      <c r="F11" s="2">
        <v>4123</v>
      </c>
      <c r="G11" s="1">
        <v>41864</v>
      </c>
      <c r="H11" s="18" t="str">
        <f t="shared" si="0"/>
        <v>Medium</v>
      </c>
      <c r="I11">
        <f>VLOOKUP(H11,'Goal Seek'!$A$2:$B$4,2,FALSE)</f>
        <v>3400</v>
      </c>
      <c r="J11" t="str">
        <f t="shared" si="1"/>
        <v>CA</v>
      </c>
    </row>
    <row r="12" spans="1:21" x14ac:dyDescent="0.35">
      <c r="A12" s="3">
        <v>89519980</v>
      </c>
      <c r="B12" s="3">
        <v>58</v>
      </c>
      <c r="C12" s="3" t="s">
        <v>7</v>
      </c>
      <c r="D12" s="3">
        <v>4</v>
      </c>
      <c r="E12" s="3">
        <v>2</v>
      </c>
      <c r="F12" s="2">
        <v>3407</v>
      </c>
      <c r="G12" s="1">
        <v>38922</v>
      </c>
      <c r="H12" s="18" t="str">
        <f t="shared" si="0"/>
        <v>Medium</v>
      </c>
      <c r="I12">
        <f>VLOOKUP(H12,'Goal Seek'!$A$2:$B$4,2,FALSE)</f>
        <v>3400</v>
      </c>
      <c r="J12" t="str">
        <f t="shared" si="1"/>
        <v>OR</v>
      </c>
      <c r="M12" s="31" t="s">
        <v>23</v>
      </c>
      <c r="N12" s="31"/>
      <c r="O12" s="31"/>
      <c r="P12" s="31"/>
      <c r="Q12" s="31"/>
      <c r="R12" s="31"/>
      <c r="S12" s="31"/>
      <c r="T12" s="31"/>
      <c r="U12" s="31"/>
    </row>
    <row r="13" spans="1:21" x14ac:dyDescent="0.35">
      <c r="A13" s="3">
        <v>52215098</v>
      </c>
      <c r="B13" s="3">
        <v>65</v>
      </c>
      <c r="C13" s="3" t="s">
        <v>7</v>
      </c>
      <c r="D13" s="3">
        <v>2</v>
      </c>
      <c r="E13" s="3">
        <v>2</v>
      </c>
      <c r="F13" s="2">
        <v>4638</v>
      </c>
      <c r="G13" s="1">
        <v>36666</v>
      </c>
      <c r="H13" s="18" t="str">
        <f t="shared" si="0"/>
        <v>Medium</v>
      </c>
      <c r="I13">
        <f>VLOOKUP(H13,'Goal Seek'!$A$2:$B$4,2,FALSE)</f>
        <v>3400</v>
      </c>
      <c r="J13" t="str">
        <f t="shared" si="1"/>
        <v>CA</v>
      </c>
    </row>
    <row r="14" spans="1:21" x14ac:dyDescent="0.35">
      <c r="A14" s="3">
        <v>84377104</v>
      </c>
      <c r="B14" s="3">
        <v>19</v>
      </c>
      <c r="C14" s="3" t="s">
        <v>8</v>
      </c>
      <c r="D14" s="3">
        <v>5</v>
      </c>
      <c r="E14" s="3">
        <v>2</v>
      </c>
      <c r="F14" s="2">
        <v>2265</v>
      </c>
      <c r="G14" s="1">
        <v>43374</v>
      </c>
      <c r="H14" s="18" t="str">
        <f t="shared" si="0"/>
        <v>Medium</v>
      </c>
      <c r="I14">
        <f>VLOOKUP(H14,'Goal Seek'!$A$2:$B$4,2,FALSE)</f>
        <v>3400</v>
      </c>
      <c r="J14" t="str">
        <f t="shared" si="1"/>
        <v>WA</v>
      </c>
      <c r="M14" s="31" t="s">
        <v>24</v>
      </c>
      <c r="N14" s="31"/>
      <c r="O14" s="31"/>
      <c r="P14" s="31"/>
      <c r="Q14" s="31"/>
    </row>
    <row r="15" spans="1:21" x14ac:dyDescent="0.35">
      <c r="A15" s="3">
        <v>19472815</v>
      </c>
      <c r="B15" s="3">
        <v>25</v>
      </c>
      <c r="C15" s="3" t="s">
        <v>8</v>
      </c>
      <c r="D15" s="3">
        <v>3</v>
      </c>
      <c r="E15" s="3">
        <v>1</v>
      </c>
      <c r="F15" s="2">
        <v>762</v>
      </c>
      <c r="G15" s="1">
        <v>40120</v>
      </c>
      <c r="H15" s="18" t="str">
        <f t="shared" si="0"/>
        <v>Low</v>
      </c>
      <c r="I15">
        <f>VLOOKUP(H15,'Goal Seek'!$A$2:$B$4,2,FALSE)</f>
        <v>750</v>
      </c>
      <c r="J15" t="str">
        <f t="shared" si="1"/>
        <v>NV</v>
      </c>
      <c r="N15" s="4" t="s">
        <v>18</v>
      </c>
    </row>
    <row r="16" spans="1:21" x14ac:dyDescent="0.35">
      <c r="A16" s="3">
        <v>48720302</v>
      </c>
      <c r="B16" s="3">
        <v>58</v>
      </c>
      <c r="C16" s="3" t="s">
        <v>7</v>
      </c>
      <c r="D16" s="3">
        <v>3</v>
      </c>
      <c r="E16" s="3">
        <v>1</v>
      </c>
      <c r="F16" s="2">
        <v>344</v>
      </c>
      <c r="G16" s="1">
        <v>37070</v>
      </c>
      <c r="H16" s="18" t="str">
        <f t="shared" si="0"/>
        <v>Low</v>
      </c>
      <c r="I16">
        <f>VLOOKUP(H16,'Goal Seek'!$A$2:$B$4,2,FALSE)</f>
        <v>750</v>
      </c>
      <c r="J16" t="str">
        <f t="shared" si="1"/>
        <v>NV</v>
      </c>
      <c r="N16">
        <f>SUMIFS($F$2:$F$201,$C$2:$C$201,"Female")</f>
        <v>281800</v>
      </c>
    </row>
    <row r="17" spans="1:15" x14ac:dyDescent="0.35">
      <c r="A17" s="3">
        <v>63679394</v>
      </c>
      <c r="B17" s="3">
        <v>59</v>
      </c>
      <c r="C17" s="3" t="s">
        <v>7</v>
      </c>
      <c r="D17" s="3">
        <v>3</v>
      </c>
      <c r="E17" s="3">
        <v>3</v>
      </c>
      <c r="F17" s="2">
        <v>5791</v>
      </c>
      <c r="G17" s="1">
        <v>39200</v>
      </c>
      <c r="H17" s="18" t="str">
        <f t="shared" si="0"/>
        <v>High</v>
      </c>
      <c r="I17">
        <f>VLOOKUP(H17,'Goal Seek'!$A$2:$B$4,2,FALSE)</f>
        <v>6750</v>
      </c>
      <c r="J17" t="str">
        <f t="shared" si="1"/>
        <v>NV</v>
      </c>
      <c r="N17" s="4" t="s">
        <v>19</v>
      </c>
    </row>
    <row r="18" spans="1:15" x14ac:dyDescent="0.35">
      <c r="A18" s="3">
        <v>58394370</v>
      </c>
      <c r="B18" s="3">
        <v>30</v>
      </c>
      <c r="C18" s="3" t="s">
        <v>7</v>
      </c>
      <c r="D18" s="3">
        <v>5</v>
      </c>
      <c r="E18" s="3">
        <v>3</v>
      </c>
      <c r="F18" s="2">
        <v>1407</v>
      </c>
      <c r="G18" s="1">
        <v>36982</v>
      </c>
      <c r="H18" s="18" t="str">
        <f t="shared" si="0"/>
        <v>High</v>
      </c>
      <c r="I18">
        <f>VLOOKUP(H18,'Goal Seek'!$A$2:$B$4,2,FALSE)</f>
        <v>6750</v>
      </c>
      <c r="J18" t="str">
        <f t="shared" si="1"/>
        <v>WA</v>
      </c>
      <c r="N18">
        <f>SUMIFS($F$2:$F$201,$H$2:$H$201,"High",$B$2:$B$201,"&gt;=18",$B$2:$B$201,"&lt;=25")</f>
        <v>34624</v>
      </c>
    </row>
    <row r="19" spans="1:15" x14ac:dyDescent="0.35">
      <c r="A19" s="3">
        <v>41547625</v>
      </c>
      <c r="B19" s="3">
        <v>33</v>
      </c>
      <c r="C19" s="3" t="s">
        <v>7</v>
      </c>
      <c r="D19" s="3">
        <v>3</v>
      </c>
      <c r="E19" s="3">
        <v>2</v>
      </c>
      <c r="F19" s="2">
        <v>2421</v>
      </c>
      <c r="G19" s="1">
        <v>39824</v>
      </c>
      <c r="H19" s="18" t="str">
        <f t="shared" si="0"/>
        <v>Medium</v>
      </c>
      <c r="I19">
        <f>VLOOKUP(H19,'Goal Seek'!$A$2:$B$4,2,FALSE)</f>
        <v>3400</v>
      </c>
      <c r="J19" t="str">
        <f t="shared" si="1"/>
        <v>NV</v>
      </c>
      <c r="N19" s="4" t="s">
        <v>30</v>
      </c>
    </row>
    <row r="20" spans="1:15" x14ac:dyDescent="0.35">
      <c r="A20" s="3">
        <v>84296214</v>
      </c>
      <c r="B20" s="3">
        <v>31</v>
      </c>
      <c r="C20" s="3" t="s">
        <v>8</v>
      </c>
      <c r="D20" s="3">
        <v>3</v>
      </c>
      <c r="E20" s="3">
        <v>3</v>
      </c>
      <c r="F20" s="2">
        <v>9091</v>
      </c>
      <c r="G20" s="1">
        <v>40402</v>
      </c>
      <c r="H20" s="18" t="str">
        <f t="shared" si="0"/>
        <v>High</v>
      </c>
      <c r="I20">
        <f>VLOOKUP(H20,'Goal Seek'!$A$2:$B$4,2,FALSE)</f>
        <v>6750</v>
      </c>
      <c r="J20" t="str">
        <f t="shared" si="1"/>
        <v>NV</v>
      </c>
      <c r="N20">
        <f>SUMIFS($F$2:$F$201,$H$2:$H$201,"Low",$C$2:$C$201,"Male",$B$2:$B$201,"&gt;=30",$B$2:$B$201,"&lt;=50",$J$2:$J$201,"CA")</f>
        <v>2323</v>
      </c>
    </row>
    <row r="21" spans="1:15" x14ac:dyDescent="0.35">
      <c r="A21" s="3">
        <v>45684883</v>
      </c>
      <c r="B21" s="3">
        <v>70</v>
      </c>
      <c r="C21" s="3" t="s">
        <v>7</v>
      </c>
      <c r="D21" s="3">
        <v>4</v>
      </c>
      <c r="E21" s="3">
        <v>3</v>
      </c>
      <c r="F21" s="2">
        <v>8108</v>
      </c>
      <c r="G21" s="1">
        <v>36938</v>
      </c>
      <c r="H21" s="18" t="str">
        <f t="shared" si="0"/>
        <v>High</v>
      </c>
      <c r="I21">
        <f>VLOOKUP(H21,'Goal Seek'!$A$2:$B$4,2,FALSE)</f>
        <v>6750</v>
      </c>
      <c r="J21" t="str">
        <f t="shared" si="1"/>
        <v>OR</v>
      </c>
      <c r="M21" s="9" t="s">
        <v>25</v>
      </c>
      <c r="N21" s="9"/>
      <c r="O21" s="9"/>
    </row>
    <row r="22" spans="1:15" x14ac:dyDescent="0.35">
      <c r="A22" s="3">
        <v>8947447</v>
      </c>
      <c r="B22" s="3">
        <v>40</v>
      </c>
      <c r="C22" s="3" t="s">
        <v>8</v>
      </c>
      <c r="D22" s="3">
        <v>4</v>
      </c>
      <c r="E22" s="3">
        <v>3</v>
      </c>
      <c r="F22" s="2">
        <v>8432</v>
      </c>
      <c r="G22" s="1">
        <v>42694</v>
      </c>
      <c r="H22" s="18" t="str">
        <f t="shared" si="0"/>
        <v>High</v>
      </c>
      <c r="I22">
        <f>VLOOKUP(H22,'Goal Seek'!$A$2:$B$4,2,FALSE)</f>
        <v>6750</v>
      </c>
      <c r="J22" t="str">
        <f t="shared" si="1"/>
        <v>OR</v>
      </c>
    </row>
    <row r="23" spans="1:15" x14ac:dyDescent="0.35">
      <c r="A23" s="3">
        <v>47328199</v>
      </c>
      <c r="B23" s="3">
        <v>35</v>
      </c>
      <c r="C23" s="3" t="s">
        <v>7</v>
      </c>
      <c r="D23" s="3">
        <v>5</v>
      </c>
      <c r="E23" s="3">
        <v>2</v>
      </c>
      <c r="F23" s="2">
        <v>2104</v>
      </c>
      <c r="G23" s="1">
        <v>41181</v>
      </c>
      <c r="H23" s="18" t="str">
        <f t="shared" si="0"/>
        <v>Medium</v>
      </c>
      <c r="I23">
        <f>VLOOKUP(H23,'Goal Seek'!$A$2:$B$4,2,FALSE)</f>
        <v>3400</v>
      </c>
      <c r="J23" t="str">
        <f t="shared" si="1"/>
        <v>WA</v>
      </c>
    </row>
    <row r="24" spans="1:15" x14ac:dyDescent="0.35">
      <c r="A24" s="3">
        <v>96517768</v>
      </c>
      <c r="B24" s="3">
        <v>29</v>
      </c>
      <c r="C24" s="3" t="s">
        <v>7</v>
      </c>
      <c r="D24" s="3">
        <v>3</v>
      </c>
      <c r="E24" s="3">
        <v>3</v>
      </c>
      <c r="F24" s="2">
        <v>2589</v>
      </c>
      <c r="G24" s="1">
        <v>36605</v>
      </c>
      <c r="H24" s="18" t="str">
        <f t="shared" si="0"/>
        <v>High</v>
      </c>
      <c r="I24">
        <f>VLOOKUP(H24,'Goal Seek'!$A$2:$B$4,2,FALSE)</f>
        <v>6750</v>
      </c>
      <c r="J24" t="str">
        <f t="shared" si="1"/>
        <v>NV</v>
      </c>
    </row>
    <row r="25" spans="1:15" x14ac:dyDescent="0.35">
      <c r="A25" s="3">
        <v>4491725</v>
      </c>
      <c r="B25" s="3">
        <v>34</v>
      </c>
      <c r="C25" s="3" t="s">
        <v>7</v>
      </c>
      <c r="D25" s="3">
        <v>2</v>
      </c>
      <c r="E25" s="3">
        <v>1</v>
      </c>
      <c r="F25" s="2">
        <v>247</v>
      </c>
      <c r="G25" s="1">
        <v>39822</v>
      </c>
      <c r="H25" s="18" t="str">
        <f t="shared" si="0"/>
        <v>Low</v>
      </c>
      <c r="I25">
        <f>VLOOKUP(H25,'Goal Seek'!$A$2:$B$4,2,FALSE)</f>
        <v>750</v>
      </c>
      <c r="J25" t="str">
        <f t="shared" si="1"/>
        <v>CA</v>
      </c>
    </row>
    <row r="26" spans="1:15" x14ac:dyDescent="0.35">
      <c r="A26" s="3">
        <v>57198281</v>
      </c>
      <c r="B26" s="3">
        <v>58</v>
      </c>
      <c r="C26" s="3" t="s">
        <v>8</v>
      </c>
      <c r="D26" s="3">
        <v>4</v>
      </c>
      <c r="E26" s="3">
        <v>1</v>
      </c>
      <c r="F26" s="2">
        <v>789</v>
      </c>
      <c r="G26" s="1">
        <v>37773</v>
      </c>
      <c r="H26" s="18" t="str">
        <f t="shared" si="0"/>
        <v>Low</v>
      </c>
      <c r="I26">
        <f>VLOOKUP(H26,'Goal Seek'!$A$2:$B$4,2,FALSE)</f>
        <v>750</v>
      </c>
      <c r="J26" t="str">
        <f t="shared" si="1"/>
        <v>OR</v>
      </c>
    </row>
    <row r="27" spans="1:15" x14ac:dyDescent="0.35">
      <c r="A27" s="3">
        <v>79865445</v>
      </c>
      <c r="B27" s="3">
        <v>71</v>
      </c>
      <c r="C27" s="3" t="s">
        <v>7</v>
      </c>
      <c r="D27" s="3">
        <v>5</v>
      </c>
      <c r="E27" s="3">
        <v>3</v>
      </c>
      <c r="F27" s="2">
        <v>3681</v>
      </c>
      <c r="G27" s="1">
        <v>40764</v>
      </c>
      <c r="H27" s="18" t="str">
        <f t="shared" si="0"/>
        <v>High</v>
      </c>
      <c r="I27">
        <f>VLOOKUP(H27,'Goal Seek'!$A$2:$B$4,2,FALSE)</f>
        <v>6750</v>
      </c>
      <c r="J27" t="str">
        <f t="shared" si="1"/>
        <v>WA</v>
      </c>
    </row>
    <row r="28" spans="1:15" x14ac:dyDescent="0.35">
      <c r="A28" s="3">
        <v>10565994</v>
      </c>
      <c r="B28" s="3">
        <v>62</v>
      </c>
      <c r="C28" s="3" t="s">
        <v>8</v>
      </c>
      <c r="D28" s="3">
        <v>4</v>
      </c>
      <c r="E28" s="3">
        <v>3</v>
      </c>
      <c r="F28" s="2">
        <v>9538</v>
      </c>
      <c r="G28" s="1">
        <v>37366</v>
      </c>
      <c r="H28" s="18" t="str">
        <f t="shared" si="0"/>
        <v>High</v>
      </c>
      <c r="I28">
        <f>VLOOKUP(H28,'Goal Seek'!$A$2:$B$4,2,FALSE)</f>
        <v>6750</v>
      </c>
      <c r="J28" t="str">
        <f t="shared" si="1"/>
        <v>OR</v>
      </c>
    </row>
    <row r="29" spans="1:15" x14ac:dyDescent="0.35">
      <c r="A29" s="3">
        <v>52969367</v>
      </c>
      <c r="B29" s="3">
        <v>51</v>
      </c>
      <c r="C29" s="3" t="s">
        <v>7</v>
      </c>
      <c r="D29" s="3">
        <v>3</v>
      </c>
      <c r="E29" s="3">
        <v>1</v>
      </c>
      <c r="F29" s="2">
        <v>326</v>
      </c>
      <c r="G29" s="1">
        <v>43322</v>
      </c>
      <c r="H29" s="18" t="str">
        <f t="shared" si="0"/>
        <v>Low</v>
      </c>
      <c r="I29">
        <f>VLOOKUP(H29,'Goal Seek'!$A$2:$B$4,2,FALSE)</f>
        <v>750</v>
      </c>
      <c r="J29" t="str">
        <f t="shared" si="1"/>
        <v>NV</v>
      </c>
    </row>
    <row r="30" spans="1:15" x14ac:dyDescent="0.35">
      <c r="A30" s="3">
        <v>45526162</v>
      </c>
      <c r="B30" s="3">
        <v>25</v>
      </c>
      <c r="C30" s="3" t="s">
        <v>8</v>
      </c>
      <c r="D30" s="3">
        <v>4</v>
      </c>
      <c r="E30" s="3">
        <v>2</v>
      </c>
      <c r="F30" s="2">
        <v>4628</v>
      </c>
      <c r="G30" s="1">
        <v>36600</v>
      </c>
      <c r="H30" s="18" t="str">
        <f t="shared" si="0"/>
        <v>Medium</v>
      </c>
      <c r="I30">
        <f>VLOOKUP(H30,'Goal Seek'!$A$2:$B$4,2,FALSE)</f>
        <v>3400</v>
      </c>
      <c r="J30" t="str">
        <f t="shared" si="1"/>
        <v>OR</v>
      </c>
    </row>
    <row r="31" spans="1:15" x14ac:dyDescent="0.35">
      <c r="A31" s="3">
        <v>21867504</v>
      </c>
      <c r="B31" s="3">
        <v>40</v>
      </c>
      <c r="C31" s="3" t="s">
        <v>7</v>
      </c>
      <c r="D31" s="3">
        <v>4</v>
      </c>
      <c r="E31" s="3">
        <v>1</v>
      </c>
      <c r="F31" s="2">
        <v>636</v>
      </c>
      <c r="G31" s="1">
        <v>42682</v>
      </c>
      <c r="H31" s="18" t="str">
        <f t="shared" si="0"/>
        <v>Low</v>
      </c>
      <c r="I31">
        <f>VLOOKUP(H31,'Goal Seek'!$A$2:$B$4,2,FALSE)</f>
        <v>750</v>
      </c>
      <c r="J31" t="str">
        <f t="shared" si="1"/>
        <v>OR</v>
      </c>
    </row>
    <row r="32" spans="1:15" x14ac:dyDescent="0.35">
      <c r="A32" s="3">
        <v>35286539</v>
      </c>
      <c r="B32" s="3">
        <v>26</v>
      </c>
      <c r="C32" s="3" t="s">
        <v>8</v>
      </c>
      <c r="D32" s="3">
        <v>3</v>
      </c>
      <c r="E32" s="3">
        <v>1</v>
      </c>
      <c r="F32" s="2">
        <v>970</v>
      </c>
      <c r="G32" s="1">
        <v>41118</v>
      </c>
      <c r="H32" s="18" t="str">
        <f t="shared" si="0"/>
        <v>Low</v>
      </c>
      <c r="I32">
        <f>VLOOKUP(H32,'Goal Seek'!$A$2:$B$4,2,FALSE)</f>
        <v>750</v>
      </c>
      <c r="J32" t="str">
        <f t="shared" si="1"/>
        <v>NV</v>
      </c>
    </row>
    <row r="33" spans="1:10" x14ac:dyDescent="0.35">
      <c r="A33" s="3">
        <v>23205552</v>
      </c>
      <c r="B33" s="3">
        <v>53</v>
      </c>
      <c r="C33" s="3" t="s">
        <v>7</v>
      </c>
      <c r="D33" s="3">
        <v>5</v>
      </c>
      <c r="E33" s="3">
        <v>2</v>
      </c>
      <c r="F33" s="2">
        <v>2695</v>
      </c>
      <c r="G33" s="1">
        <v>39023</v>
      </c>
      <c r="H33" s="18" t="str">
        <f t="shared" si="0"/>
        <v>Medium</v>
      </c>
      <c r="I33">
        <f>VLOOKUP(H33,'Goal Seek'!$A$2:$B$4,2,FALSE)</f>
        <v>3400</v>
      </c>
      <c r="J33" t="str">
        <f t="shared" si="1"/>
        <v>WA</v>
      </c>
    </row>
    <row r="34" spans="1:10" x14ac:dyDescent="0.35">
      <c r="A34" s="3">
        <v>95681290</v>
      </c>
      <c r="B34" s="3">
        <v>62</v>
      </c>
      <c r="C34" s="3" t="s">
        <v>8</v>
      </c>
      <c r="D34" s="3">
        <v>1</v>
      </c>
      <c r="E34" s="3">
        <v>3</v>
      </c>
      <c r="F34" s="2">
        <v>7533</v>
      </c>
      <c r="G34" s="1">
        <v>36584</v>
      </c>
      <c r="H34" s="18" t="str">
        <f t="shared" si="0"/>
        <v>High</v>
      </c>
      <c r="I34">
        <f>VLOOKUP(H34,'Goal Seek'!$A$2:$B$4,2,FALSE)</f>
        <v>6750</v>
      </c>
      <c r="J34" t="str">
        <f t="shared" si="1"/>
        <v>AZ</v>
      </c>
    </row>
    <row r="35" spans="1:10" x14ac:dyDescent="0.35">
      <c r="A35" s="3">
        <v>41797581</v>
      </c>
      <c r="B35" s="3">
        <v>80</v>
      </c>
      <c r="C35" s="3" t="s">
        <v>8</v>
      </c>
      <c r="D35" s="3">
        <v>5</v>
      </c>
      <c r="E35" s="3">
        <v>2</v>
      </c>
      <c r="F35" s="2">
        <v>3253</v>
      </c>
      <c r="G35" s="1">
        <v>38532</v>
      </c>
      <c r="H35" s="18" t="str">
        <f t="shared" si="0"/>
        <v>Medium</v>
      </c>
      <c r="I35">
        <f>VLOOKUP(H35,'Goal Seek'!$A$2:$B$4,2,FALSE)</f>
        <v>3400</v>
      </c>
      <c r="J35" t="str">
        <f t="shared" si="1"/>
        <v>WA</v>
      </c>
    </row>
    <row r="36" spans="1:10" x14ac:dyDescent="0.35">
      <c r="A36" s="3">
        <v>10464984</v>
      </c>
      <c r="B36" s="3">
        <v>67</v>
      </c>
      <c r="C36" s="3" t="s">
        <v>7</v>
      </c>
      <c r="D36" s="3">
        <v>2</v>
      </c>
      <c r="E36" s="3">
        <v>3</v>
      </c>
      <c r="F36" s="2">
        <v>8855</v>
      </c>
      <c r="G36" s="1">
        <v>39908</v>
      </c>
      <c r="H36" s="18" t="str">
        <f t="shared" si="0"/>
        <v>High</v>
      </c>
      <c r="I36">
        <f>VLOOKUP(H36,'Goal Seek'!$A$2:$B$4,2,FALSE)</f>
        <v>6750</v>
      </c>
      <c r="J36" t="str">
        <f t="shared" si="1"/>
        <v>CA</v>
      </c>
    </row>
    <row r="37" spans="1:10" x14ac:dyDescent="0.35">
      <c r="A37" s="3">
        <v>72696907</v>
      </c>
      <c r="B37" s="3">
        <v>62</v>
      </c>
      <c r="C37" s="3" t="s">
        <v>8</v>
      </c>
      <c r="D37" s="3">
        <v>3</v>
      </c>
      <c r="E37" s="3">
        <v>1</v>
      </c>
      <c r="F37" s="2">
        <v>549</v>
      </c>
      <c r="G37" s="1">
        <v>39493</v>
      </c>
      <c r="H37" s="18" t="str">
        <f t="shared" si="0"/>
        <v>Low</v>
      </c>
      <c r="I37">
        <f>VLOOKUP(H37,'Goal Seek'!$A$2:$B$4,2,FALSE)</f>
        <v>750</v>
      </c>
      <c r="J37" t="str">
        <f t="shared" si="1"/>
        <v>NV</v>
      </c>
    </row>
    <row r="38" spans="1:10" x14ac:dyDescent="0.35">
      <c r="A38" s="3">
        <v>28113497</v>
      </c>
      <c r="B38" s="3">
        <v>58</v>
      </c>
      <c r="C38" s="3" t="s">
        <v>8</v>
      </c>
      <c r="D38" s="3">
        <v>3</v>
      </c>
      <c r="E38" s="3">
        <v>1</v>
      </c>
      <c r="F38" s="2">
        <v>549</v>
      </c>
      <c r="G38" s="1">
        <v>37734</v>
      </c>
      <c r="H38" s="18" t="str">
        <f t="shared" si="0"/>
        <v>Low</v>
      </c>
      <c r="I38">
        <f>VLOOKUP(H38,'Goal Seek'!$A$2:$B$4,2,FALSE)</f>
        <v>750</v>
      </c>
      <c r="J38" t="str">
        <f t="shared" si="1"/>
        <v>NV</v>
      </c>
    </row>
    <row r="39" spans="1:10" x14ac:dyDescent="0.35">
      <c r="A39" s="3">
        <v>99173943</v>
      </c>
      <c r="B39" s="3">
        <v>22</v>
      </c>
      <c r="C39" s="3" t="s">
        <v>8</v>
      </c>
      <c r="D39" s="3">
        <v>5</v>
      </c>
      <c r="E39" s="3">
        <v>1</v>
      </c>
      <c r="F39" s="2">
        <v>621</v>
      </c>
      <c r="G39" s="1">
        <v>38280</v>
      </c>
      <c r="H39" s="18" t="str">
        <f t="shared" si="0"/>
        <v>Low</v>
      </c>
      <c r="I39">
        <f>VLOOKUP(H39,'Goal Seek'!$A$2:$B$4,2,FALSE)</f>
        <v>750</v>
      </c>
      <c r="J39" t="str">
        <f t="shared" si="1"/>
        <v>WA</v>
      </c>
    </row>
    <row r="40" spans="1:10" x14ac:dyDescent="0.35">
      <c r="A40" s="3">
        <v>31224696</v>
      </c>
      <c r="B40" s="3">
        <v>25</v>
      </c>
      <c r="C40" s="3" t="s">
        <v>8</v>
      </c>
      <c r="D40" s="3">
        <v>5</v>
      </c>
      <c r="E40" s="3">
        <v>1</v>
      </c>
      <c r="F40" s="2">
        <v>223</v>
      </c>
      <c r="G40" s="1">
        <v>37030</v>
      </c>
      <c r="H40" s="18" t="str">
        <f t="shared" si="0"/>
        <v>Low</v>
      </c>
      <c r="I40">
        <f>VLOOKUP(H40,'Goal Seek'!$A$2:$B$4,2,FALSE)</f>
        <v>750</v>
      </c>
      <c r="J40" t="str">
        <f t="shared" si="1"/>
        <v>WA</v>
      </c>
    </row>
    <row r="41" spans="1:10" x14ac:dyDescent="0.35">
      <c r="A41" s="3">
        <v>37905251</v>
      </c>
      <c r="B41" s="3">
        <v>34</v>
      </c>
      <c r="C41" s="3" t="s">
        <v>8</v>
      </c>
      <c r="D41" s="3">
        <v>1</v>
      </c>
      <c r="E41" s="3">
        <v>3</v>
      </c>
      <c r="F41" s="2">
        <v>8664</v>
      </c>
      <c r="G41" s="1">
        <v>40797</v>
      </c>
      <c r="H41" s="18" t="str">
        <f t="shared" si="0"/>
        <v>High</v>
      </c>
      <c r="I41">
        <f>VLOOKUP(H41,'Goal Seek'!$A$2:$B$4,2,FALSE)</f>
        <v>6750</v>
      </c>
      <c r="J41" t="str">
        <f t="shared" si="1"/>
        <v>AZ</v>
      </c>
    </row>
    <row r="42" spans="1:10" x14ac:dyDescent="0.35">
      <c r="A42" s="3">
        <v>61634528</v>
      </c>
      <c r="B42" s="3">
        <v>65</v>
      </c>
      <c r="C42" s="3" t="s">
        <v>8</v>
      </c>
      <c r="D42" s="3">
        <v>4</v>
      </c>
      <c r="E42" s="3">
        <v>3</v>
      </c>
      <c r="F42" s="2">
        <v>3762</v>
      </c>
      <c r="G42" s="1">
        <v>37689</v>
      </c>
      <c r="H42" s="18" t="str">
        <f t="shared" si="0"/>
        <v>High</v>
      </c>
      <c r="I42">
        <f>VLOOKUP(H42,'Goal Seek'!$A$2:$B$4,2,FALSE)</f>
        <v>6750</v>
      </c>
      <c r="J42" t="str">
        <f t="shared" si="1"/>
        <v>OR</v>
      </c>
    </row>
    <row r="43" spans="1:10" x14ac:dyDescent="0.35">
      <c r="A43" s="3">
        <v>49178277</v>
      </c>
      <c r="B43" s="3">
        <v>58</v>
      </c>
      <c r="C43" s="3" t="s">
        <v>7</v>
      </c>
      <c r="D43" s="3">
        <v>5</v>
      </c>
      <c r="E43" s="3">
        <v>1</v>
      </c>
      <c r="F43" s="2">
        <v>426</v>
      </c>
      <c r="G43" s="1">
        <v>36977</v>
      </c>
      <c r="H43" s="18" t="str">
        <f t="shared" si="0"/>
        <v>Low</v>
      </c>
      <c r="I43">
        <f>VLOOKUP(H43,'Goal Seek'!$A$2:$B$4,2,FALSE)</f>
        <v>750</v>
      </c>
      <c r="J43" t="str">
        <f t="shared" si="1"/>
        <v>WA</v>
      </c>
    </row>
    <row r="44" spans="1:10" x14ac:dyDescent="0.35">
      <c r="A44" s="3">
        <v>12647400</v>
      </c>
      <c r="B44" s="3">
        <v>43</v>
      </c>
      <c r="C44" s="3" t="s">
        <v>7</v>
      </c>
      <c r="D44" s="3">
        <v>3</v>
      </c>
      <c r="E44" s="3">
        <v>1</v>
      </c>
      <c r="F44" s="2">
        <v>140</v>
      </c>
      <c r="G44" s="1">
        <v>41012</v>
      </c>
      <c r="H44" s="18" t="str">
        <f t="shared" si="0"/>
        <v>Low</v>
      </c>
      <c r="I44">
        <f>VLOOKUP(H44,'Goal Seek'!$A$2:$B$4,2,FALSE)</f>
        <v>750</v>
      </c>
      <c r="J44" t="str">
        <f t="shared" si="1"/>
        <v>NV</v>
      </c>
    </row>
    <row r="45" spans="1:10" x14ac:dyDescent="0.35">
      <c r="A45" s="3">
        <v>60776344</v>
      </c>
      <c r="B45" s="3">
        <v>80</v>
      </c>
      <c r="C45" s="3" t="s">
        <v>7</v>
      </c>
      <c r="D45" s="3">
        <v>1</v>
      </c>
      <c r="E45" s="3">
        <v>3</v>
      </c>
      <c r="F45" s="2">
        <v>1390</v>
      </c>
      <c r="G45" s="1">
        <v>40999</v>
      </c>
      <c r="H45" s="18" t="str">
        <f t="shared" si="0"/>
        <v>High</v>
      </c>
      <c r="I45">
        <f>VLOOKUP(H45,'Goal Seek'!$A$2:$B$4,2,FALSE)</f>
        <v>6750</v>
      </c>
      <c r="J45" t="str">
        <f t="shared" si="1"/>
        <v>AZ</v>
      </c>
    </row>
    <row r="46" spans="1:10" x14ac:dyDescent="0.35">
      <c r="A46" s="3">
        <v>93946704</v>
      </c>
      <c r="B46" s="3">
        <v>22</v>
      </c>
      <c r="C46" s="3" t="s">
        <v>8</v>
      </c>
      <c r="D46" s="3">
        <v>2</v>
      </c>
      <c r="E46" s="3">
        <v>3</v>
      </c>
      <c r="F46" s="2">
        <v>1014</v>
      </c>
      <c r="G46" s="1">
        <v>40654</v>
      </c>
      <c r="H46" s="18" t="str">
        <f t="shared" si="0"/>
        <v>High</v>
      </c>
      <c r="I46">
        <f>VLOOKUP(H46,'Goal Seek'!$A$2:$B$4,2,FALSE)</f>
        <v>6750</v>
      </c>
      <c r="J46" t="str">
        <f t="shared" si="1"/>
        <v>CA</v>
      </c>
    </row>
    <row r="47" spans="1:10" x14ac:dyDescent="0.35">
      <c r="A47" s="3">
        <v>75349699</v>
      </c>
      <c r="B47" s="3">
        <v>74</v>
      </c>
      <c r="C47" s="3" t="s">
        <v>8</v>
      </c>
      <c r="D47" s="3">
        <v>4</v>
      </c>
      <c r="E47" s="3">
        <v>2</v>
      </c>
      <c r="F47" s="2">
        <v>4358</v>
      </c>
      <c r="G47" s="1">
        <v>38790</v>
      </c>
      <c r="H47" s="18" t="str">
        <f t="shared" si="0"/>
        <v>Medium</v>
      </c>
      <c r="I47">
        <f>VLOOKUP(H47,'Goal Seek'!$A$2:$B$4,2,FALSE)</f>
        <v>3400</v>
      </c>
      <c r="J47" t="str">
        <f t="shared" si="1"/>
        <v>OR</v>
      </c>
    </row>
    <row r="48" spans="1:10" x14ac:dyDescent="0.35">
      <c r="A48" s="3">
        <v>48961281</v>
      </c>
      <c r="B48" s="3">
        <v>73</v>
      </c>
      <c r="C48" s="3" t="s">
        <v>7</v>
      </c>
      <c r="D48" s="3">
        <v>5</v>
      </c>
      <c r="E48" s="3">
        <v>3</v>
      </c>
      <c r="F48" s="2">
        <v>4097</v>
      </c>
      <c r="G48" s="1">
        <v>37679</v>
      </c>
      <c r="H48" s="18" t="str">
        <f t="shared" si="0"/>
        <v>High</v>
      </c>
      <c r="I48">
        <f>VLOOKUP(H48,'Goal Seek'!$A$2:$B$4,2,FALSE)</f>
        <v>6750</v>
      </c>
      <c r="J48" t="str">
        <f t="shared" si="1"/>
        <v>WA</v>
      </c>
    </row>
    <row r="49" spans="1:10" x14ac:dyDescent="0.35">
      <c r="A49" s="3">
        <v>24584836</v>
      </c>
      <c r="B49" s="3">
        <v>69</v>
      </c>
      <c r="C49" s="3" t="s">
        <v>7</v>
      </c>
      <c r="D49" s="3">
        <v>2</v>
      </c>
      <c r="E49" s="3">
        <v>1</v>
      </c>
      <c r="F49" s="2">
        <v>727</v>
      </c>
      <c r="G49" s="1">
        <v>43200</v>
      </c>
      <c r="H49" s="18" t="str">
        <f t="shared" si="0"/>
        <v>Low</v>
      </c>
      <c r="I49">
        <f>VLOOKUP(H49,'Goal Seek'!$A$2:$B$4,2,FALSE)</f>
        <v>750</v>
      </c>
      <c r="J49" t="str">
        <f t="shared" si="1"/>
        <v>CA</v>
      </c>
    </row>
    <row r="50" spans="1:10" x14ac:dyDescent="0.35">
      <c r="A50" s="3">
        <v>65018108</v>
      </c>
      <c r="B50" s="3">
        <v>30</v>
      </c>
      <c r="C50" s="3" t="s">
        <v>8</v>
      </c>
      <c r="D50" s="3">
        <v>2</v>
      </c>
      <c r="E50" s="3">
        <v>3</v>
      </c>
      <c r="F50" s="2">
        <v>9251</v>
      </c>
      <c r="G50" s="1">
        <v>37062</v>
      </c>
      <c r="H50" s="18" t="str">
        <f t="shared" si="0"/>
        <v>High</v>
      </c>
      <c r="I50">
        <f>VLOOKUP(H50,'Goal Seek'!$A$2:$B$4,2,FALSE)</f>
        <v>6750</v>
      </c>
      <c r="J50" t="str">
        <f t="shared" si="1"/>
        <v>CA</v>
      </c>
    </row>
    <row r="51" spans="1:10" x14ac:dyDescent="0.35">
      <c r="A51" s="3">
        <v>85490801</v>
      </c>
      <c r="B51" s="3">
        <v>36</v>
      </c>
      <c r="C51" s="3" t="s">
        <v>7</v>
      </c>
      <c r="D51" s="3">
        <v>5</v>
      </c>
      <c r="E51" s="3">
        <v>3</v>
      </c>
      <c r="F51" s="2">
        <v>5427</v>
      </c>
      <c r="G51" s="1">
        <v>43354</v>
      </c>
      <c r="H51" s="18" t="str">
        <f t="shared" si="0"/>
        <v>High</v>
      </c>
      <c r="I51">
        <f>VLOOKUP(H51,'Goal Seek'!$A$2:$B$4,2,FALSE)</f>
        <v>6750</v>
      </c>
      <c r="J51" t="str">
        <f t="shared" si="1"/>
        <v>WA</v>
      </c>
    </row>
    <row r="52" spans="1:10" x14ac:dyDescent="0.35">
      <c r="A52" s="3">
        <v>71326038</v>
      </c>
      <c r="B52" s="3">
        <v>26</v>
      </c>
      <c r="C52" s="3" t="s">
        <v>8</v>
      </c>
      <c r="D52" s="3">
        <v>1</v>
      </c>
      <c r="E52" s="3">
        <v>3</v>
      </c>
      <c r="F52" s="2">
        <v>9846</v>
      </c>
      <c r="G52" s="1">
        <v>42739</v>
      </c>
      <c r="H52" s="18" t="str">
        <f t="shared" si="0"/>
        <v>High</v>
      </c>
      <c r="I52">
        <f>VLOOKUP(H52,'Goal Seek'!$A$2:$B$4,2,FALSE)</f>
        <v>6750</v>
      </c>
      <c r="J52" t="str">
        <f t="shared" si="1"/>
        <v>AZ</v>
      </c>
    </row>
    <row r="53" spans="1:10" x14ac:dyDescent="0.35">
      <c r="A53" s="3">
        <v>46051426</v>
      </c>
      <c r="B53" s="3">
        <v>47</v>
      </c>
      <c r="C53" s="3" t="s">
        <v>8</v>
      </c>
      <c r="D53" s="3">
        <v>3</v>
      </c>
      <c r="E53" s="3">
        <v>3</v>
      </c>
      <c r="F53" s="2">
        <v>1466</v>
      </c>
      <c r="G53" s="1">
        <v>37440</v>
      </c>
      <c r="H53" s="18" t="str">
        <f t="shared" si="0"/>
        <v>High</v>
      </c>
      <c r="I53">
        <f>VLOOKUP(H53,'Goal Seek'!$A$2:$B$4,2,FALSE)</f>
        <v>6750</v>
      </c>
      <c r="J53" t="str">
        <f t="shared" si="1"/>
        <v>NV</v>
      </c>
    </row>
    <row r="54" spans="1:10" x14ac:dyDescent="0.35">
      <c r="A54" s="3">
        <v>80374199</v>
      </c>
      <c r="B54" s="3">
        <v>64</v>
      </c>
      <c r="C54" s="3" t="s">
        <v>8</v>
      </c>
      <c r="D54" s="3">
        <v>4</v>
      </c>
      <c r="E54" s="3">
        <v>2</v>
      </c>
      <c r="F54" s="2">
        <v>2408</v>
      </c>
      <c r="G54" s="1">
        <v>41559</v>
      </c>
      <c r="H54" s="18" t="str">
        <f t="shared" si="0"/>
        <v>Medium</v>
      </c>
      <c r="I54">
        <f>VLOOKUP(H54,'Goal Seek'!$A$2:$B$4,2,FALSE)</f>
        <v>3400</v>
      </c>
      <c r="J54" t="str">
        <f t="shared" si="1"/>
        <v>OR</v>
      </c>
    </row>
    <row r="55" spans="1:10" x14ac:dyDescent="0.35">
      <c r="A55" s="3">
        <v>84765259</v>
      </c>
      <c r="B55" s="3">
        <v>62</v>
      </c>
      <c r="C55" s="3" t="s">
        <v>7</v>
      </c>
      <c r="D55" s="3">
        <v>2</v>
      </c>
      <c r="E55" s="3">
        <v>2</v>
      </c>
      <c r="F55" s="2">
        <v>4012</v>
      </c>
      <c r="G55" s="1">
        <v>38912</v>
      </c>
      <c r="H55" s="18" t="str">
        <f t="shared" si="0"/>
        <v>Medium</v>
      </c>
      <c r="I55">
        <f>VLOOKUP(H55,'Goal Seek'!$A$2:$B$4,2,FALSE)</f>
        <v>3400</v>
      </c>
      <c r="J55" t="str">
        <f t="shared" si="1"/>
        <v>CA</v>
      </c>
    </row>
    <row r="56" spans="1:10" x14ac:dyDescent="0.35">
      <c r="A56" s="3">
        <v>84028075</v>
      </c>
      <c r="B56" s="3">
        <v>71</v>
      </c>
      <c r="C56" s="3" t="s">
        <v>8</v>
      </c>
      <c r="D56" s="3">
        <v>1</v>
      </c>
      <c r="E56" s="3">
        <v>1</v>
      </c>
      <c r="F56" s="2">
        <v>887</v>
      </c>
      <c r="G56" s="1">
        <v>39041</v>
      </c>
      <c r="H56" s="18" t="str">
        <f t="shared" si="0"/>
        <v>Low</v>
      </c>
      <c r="I56">
        <f>VLOOKUP(H56,'Goal Seek'!$A$2:$B$4,2,FALSE)</f>
        <v>750</v>
      </c>
      <c r="J56" t="str">
        <f t="shared" si="1"/>
        <v>AZ</v>
      </c>
    </row>
    <row r="57" spans="1:10" x14ac:dyDescent="0.35">
      <c r="A57" s="3">
        <v>59125932</v>
      </c>
      <c r="B57" s="3">
        <v>75</v>
      </c>
      <c r="C57" s="3" t="s">
        <v>8</v>
      </c>
      <c r="D57" s="3">
        <v>4</v>
      </c>
      <c r="E57" s="3">
        <v>1</v>
      </c>
      <c r="F57" s="2">
        <v>941</v>
      </c>
      <c r="G57" s="1">
        <v>37190</v>
      </c>
      <c r="H57" s="18" t="str">
        <f t="shared" si="0"/>
        <v>Low</v>
      </c>
      <c r="I57">
        <f>VLOOKUP(H57,'Goal Seek'!$A$2:$B$4,2,FALSE)</f>
        <v>750</v>
      </c>
      <c r="J57" t="str">
        <f t="shared" si="1"/>
        <v>OR</v>
      </c>
    </row>
    <row r="58" spans="1:10" x14ac:dyDescent="0.35">
      <c r="A58" s="3">
        <v>19436579</v>
      </c>
      <c r="B58" s="3">
        <v>36</v>
      </c>
      <c r="C58" s="3" t="s">
        <v>8</v>
      </c>
      <c r="D58" s="3">
        <v>3</v>
      </c>
      <c r="E58" s="3">
        <v>1</v>
      </c>
      <c r="F58" s="2">
        <v>214</v>
      </c>
      <c r="G58" s="1">
        <v>38420</v>
      </c>
      <c r="H58" s="18" t="str">
        <f t="shared" si="0"/>
        <v>Low</v>
      </c>
      <c r="I58">
        <f>VLOOKUP(H58,'Goal Seek'!$A$2:$B$4,2,FALSE)</f>
        <v>750</v>
      </c>
      <c r="J58" t="str">
        <f t="shared" si="1"/>
        <v>NV</v>
      </c>
    </row>
    <row r="59" spans="1:10" x14ac:dyDescent="0.35">
      <c r="A59" s="3">
        <v>14803588</v>
      </c>
      <c r="B59" s="3">
        <v>58</v>
      </c>
      <c r="C59" s="3" t="s">
        <v>7</v>
      </c>
      <c r="D59" s="3">
        <v>4</v>
      </c>
      <c r="E59" s="3">
        <v>3</v>
      </c>
      <c r="F59" s="2">
        <v>8127</v>
      </c>
      <c r="G59" s="1">
        <v>42251</v>
      </c>
      <c r="H59" s="18" t="str">
        <f t="shared" si="0"/>
        <v>High</v>
      </c>
      <c r="I59">
        <f>VLOOKUP(H59,'Goal Seek'!$A$2:$B$4,2,FALSE)</f>
        <v>6750</v>
      </c>
      <c r="J59" t="str">
        <f t="shared" si="1"/>
        <v>OR</v>
      </c>
    </row>
    <row r="60" spans="1:10" x14ac:dyDescent="0.35">
      <c r="A60" s="3">
        <v>76893738</v>
      </c>
      <c r="B60" s="3">
        <v>75</v>
      </c>
      <c r="C60" s="3" t="s">
        <v>7</v>
      </c>
      <c r="D60" s="3">
        <v>4</v>
      </c>
      <c r="E60" s="3">
        <v>3</v>
      </c>
      <c r="F60" s="2">
        <v>7631</v>
      </c>
      <c r="G60" s="1">
        <v>39294</v>
      </c>
      <c r="H60" s="18" t="str">
        <f t="shared" si="0"/>
        <v>High</v>
      </c>
      <c r="I60">
        <f>VLOOKUP(H60,'Goal Seek'!$A$2:$B$4,2,FALSE)</f>
        <v>6750</v>
      </c>
      <c r="J60" t="str">
        <f t="shared" si="1"/>
        <v>OR</v>
      </c>
    </row>
    <row r="61" spans="1:10" x14ac:dyDescent="0.35">
      <c r="A61" s="3">
        <v>45827077</v>
      </c>
      <c r="B61" s="3">
        <v>23</v>
      </c>
      <c r="C61" s="3" t="s">
        <v>7</v>
      </c>
      <c r="D61" s="3">
        <v>2</v>
      </c>
      <c r="E61" s="3">
        <v>2</v>
      </c>
      <c r="F61" s="2">
        <v>3304</v>
      </c>
      <c r="G61" s="1">
        <v>36865</v>
      </c>
      <c r="H61" s="18" t="str">
        <f t="shared" si="0"/>
        <v>Medium</v>
      </c>
      <c r="I61">
        <f>VLOOKUP(H61,'Goal Seek'!$A$2:$B$4,2,FALSE)</f>
        <v>3400</v>
      </c>
      <c r="J61" t="str">
        <f t="shared" si="1"/>
        <v>CA</v>
      </c>
    </row>
    <row r="62" spans="1:10" x14ac:dyDescent="0.35">
      <c r="A62" s="3">
        <v>69155188</v>
      </c>
      <c r="B62" s="3">
        <v>67</v>
      </c>
      <c r="C62" s="3" t="s">
        <v>8</v>
      </c>
      <c r="D62" s="3">
        <v>5</v>
      </c>
      <c r="E62" s="3">
        <v>2</v>
      </c>
      <c r="F62" s="2">
        <v>829</v>
      </c>
      <c r="G62" s="1">
        <v>39172</v>
      </c>
      <c r="H62" s="18" t="str">
        <f t="shared" si="0"/>
        <v>Medium</v>
      </c>
      <c r="I62">
        <f>VLOOKUP(H62,'Goal Seek'!$A$2:$B$4,2,FALSE)</f>
        <v>3400</v>
      </c>
      <c r="J62" t="str">
        <f t="shared" si="1"/>
        <v>WA</v>
      </c>
    </row>
    <row r="63" spans="1:10" x14ac:dyDescent="0.35">
      <c r="A63" s="3">
        <v>32300660</v>
      </c>
      <c r="B63" s="3">
        <v>71</v>
      </c>
      <c r="C63" s="3" t="s">
        <v>7</v>
      </c>
      <c r="D63" s="3">
        <v>3</v>
      </c>
      <c r="E63" s="3">
        <v>3</v>
      </c>
      <c r="F63" s="2">
        <v>7437</v>
      </c>
      <c r="G63" s="1">
        <v>38716</v>
      </c>
      <c r="H63" s="18" t="str">
        <f t="shared" si="0"/>
        <v>High</v>
      </c>
      <c r="I63">
        <f>VLOOKUP(H63,'Goal Seek'!$A$2:$B$4,2,FALSE)</f>
        <v>6750</v>
      </c>
      <c r="J63" t="str">
        <f t="shared" si="1"/>
        <v>NV</v>
      </c>
    </row>
    <row r="64" spans="1:10" x14ac:dyDescent="0.35">
      <c r="A64" s="3">
        <v>21942649</v>
      </c>
      <c r="B64" s="3">
        <v>42</v>
      </c>
      <c r="C64" s="3" t="s">
        <v>7</v>
      </c>
      <c r="D64" s="3">
        <v>5</v>
      </c>
      <c r="E64" s="3">
        <v>3</v>
      </c>
      <c r="F64" s="2">
        <v>7013</v>
      </c>
      <c r="G64" s="1">
        <v>41273</v>
      </c>
      <c r="H64" s="18" t="str">
        <f t="shared" si="0"/>
        <v>High</v>
      </c>
      <c r="I64">
        <f>VLOOKUP(H64,'Goal Seek'!$A$2:$B$4,2,FALSE)</f>
        <v>6750</v>
      </c>
      <c r="J64" t="str">
        <f t="shared" si="1"/>
        <v>WA</v>
      </c>
    </row>
    <row r="65" spans="1:10" x14ac:dyDescent="0.35">
      <c r="A65" s="3">
        <v>13900218</v>
      </c>
      <c r="B65" s="3">
        <v>32</v>
      </c>
      <c r="C65" s="3" t="s">
        <v>8</v>
      </c>
      <c r="D65" s="3">
        <v>4</v>
      </c>
      <c r="E65" s="3">
        <v>3</v>
      </c>
      <c r="F65" s="2">
        <v>4327</v>
      </c>
      <c r="G65" s="1">
        <v>39433</v>
      </c>
      <c r="H65" s="18" t="str">
        <f t="shared" si="0"/>
        <v>High</v>
      </c>
      <c r="I65">
        <f>VLOOKUP(H65,'Goal Seek'!$A$2:$B$4,2,FALSE)</f>
        <v>6750</v>
      </c>
      <c r="J65" t="str">
        <f t="shared" si="1"/>
        <v>OR</v>
      </c>
    </row>
    <row r="66" spans="1:10" x14ac:dyDescent="0.35">
      <c r="A66" s="3">
        <v>92081924</v>
      </c>
      <c r="B66" s="3">
        <v>20</v>
      </c>
      <c r="C66" s="3" t="s">
        <v>8</v>
      </c>
      <c r="D66" s="3">
        <v>5</v>
      </c>
      <c r="E66" s="3">
        <v>1</v>
      </c>
      <c r="F66" s="2">
        <v>467</v>
      </c>
      <c r="G66" s="1">
        <v>41546</v>
      </c>
      <c r="H66" s="18" t="str">
        <f t="shared" si="0"/>
        <v>Low</v>
      </c>
      <c r="I66">
        <f>VLOOKUP(H66,'Goal Seek'!$A$2:$B$4,2,FALSE)</f>
        <v>750</v>
      </c>
      <c r="J66" t="str">
        <f t="shared" si="1"/>
        <v>WA</v>
      </c>
    </row>
    <row r="67" spans="1:10" x14ac:dyDescent="0.35">
      <c r="A67" s="3">
        <v>50043555</v>
      </c>
      <c r="B67" s="3">
        <v>48</v>
      </c>
      <c r="C67" s="3" t="s">
        <v>8</v>
      </c>
      <c r="D67" s="3">
        <v>3</v>
      </c>
      <c r="E67" s="3">
        <v>3</v>
      </c>
      <c r="F67" s="2">
        <v>2757</v>
      </c>
      <c r="G67" s="1">
        <v>38292</v>
      </c>
      <c r="H67" s="18" t="str">
        <f t="shared" ref="H67:H130" si="2">VLOOKUP(E67,$M$2:$N$4,2,FALSE)</f>
        <v>High</v>
      </c>
      <c r="I67">
        <f>VLOOKUP(H67,'Goal Seek'!$A$2:$B$4,2,FALSE)</f>
        <v>6750</v>
      </c>
      <c r="J67" t="str">
        <f t="shared" ref="J67:J130" si="3">VLOOKUP(D67,$P$2:$Q$6,2,FALSE)</f>
        <v>NV</v>
      </c>
    </row>
    <row r="68" spans="1:10" x14ac:dyDescent="0.35">
      <c r="A68" s="3">
        <v>71518889</v>
      </c>
      <c r="B68" s="3">
        <v>54</v>
      </c>
      <c r="C68" s="3" t="s">
        <v>7</v>
      </c>
      <c r="D68" s="3">
        <v>4</v>
      </c>
      <c r="E68" s="3">
        <v>3</v>
      </c>
      <c r="F68" s="2">
        <v>5877</v>
      </c>
      <c r="G68" s="1">
        <v>42858</v>
      </c>
      <c r="H68" s="18" t="str">
        <f t="shared" si="2"/>
        <v>High</v>
      </c>
      <c r="I68">
        <f>VLOOKUP(H68,'Goal Seek'!$A$2:$B$4,2,FALSE)</f>
        <v>6750</v>
      </c>
      <c r="J68" t="str">
        <f t="shared" si="3"/>
        <v>OR</v>
      </c>
    </row>
    <row r="69" spans="1:10" x14ac:dyDescent="0.35">
      <c r="A69" s="3">
        <v>5597025</v>
      </c>
      <c r="B69" s="3">
        <v>54</v>
      </c>
      <c r="C69" s="3" t="s">
        <v>8</v>
      </c>
      <c r="D69" s="3">
        <v>2</v>
      </c>
      <c r="E69" s="3">
        <v>3</v>
      </c>
      <c r="F69" s="2">
        <v>7001</v>
      </c>
      <c r="G69" s="1">
        <v>39685</v>
      </c>
      <c r="H69" s="18" t="str">
        <f t="shared" si="2"/>
        <v>High</v>
      </c>
      <c r="I69">
        <f>VLOOKUP(H69,'Goal Seek'!$A$2:$B$4,2,FALSE)</f>
        <v>6750</v>
      </c>
      <c r="J69" t="str">
        <f t="shared" si="3"/>
        <v>CA</v>
      </c>
    </row>
    <row r="70" spans="1:10" x14ac:dyDescent="0.35">
      <c r="A70" s="3">
        <v>50912678</v>
      </c>
      <c r="B70" s="3">
        <v>29</v>
      </c>
      <c r="C70" s="3" t="s">
        <v>8</v>
      </c>
      <c r="D70" s="3">
        <v>5</v>
      </c>
      <c r="E70" s="3">
        <v>1</v>
      </c>
      <c r="F70" s="2">
        <v>835</v>
      </c>
      <c r="G70" s="1">
        <v>39658</v>
      </c>
      <c r="H70" s="18" t="str">
        <f t="shared" si="2"/>
        <v>Low</v>
      </c>
      <c r="I70">
        <f>VLOOKUP(H70,'Goal Seek'!$A$2:$B$4,2,FALSE)</f>
        <v>750</v>
      </c>
      <c r="J70" t="str">
        <f t="shared" si="3"/>
        <v>WA</v>
      </c>
    </row>
    <row r="71" spans="1:10" x14ac:dyDescent="0.35">
      <c r="A71" s="3">
        <v>88543544</v>
      </c>
      <c r="B71" s="3">
        <v>43</v>
      </c>
      <c r="C71" s="3" t="s">
        <v>8</v>
      </c>
      <c r="D71" s="3">
        <v>2</v>
      </c>
      <c r="E71" s="3">
        <v>2</v>
      </c>
      <c r="F71" s="2">
        <v>3108</v>
      </c>
      <c r="G71" s="1">
        <v>43220</v>
      </c>
      <c r="H71" s="18" t="str">
        <f t="shared" si="2"/>
        <v>Medium</v>
      </c>
      <c r="I71">
        <f>VLOOKUP(H71,'Goal Seek'!$A$2:$B$4,2,FALSE)</f>
        <v>3400</v>
      </c>
      <c r="J71" t="str">
        <f t="shared" si="3"/>
        <v>CA</v>
      </c>
    </row>
    <row r="72" spans="1:10" x14ac:dyDescent="0.35">
      <c r="A72" s="3">
        <v>78615318</v>
      </c>
      <c r="B72" s="3">
        <v>74</v>
      </c>
      <c r="C72" s="3" t="s">
        <v>7</v>
      </c>
      <c r="D72" s="3">
        <v>3</v>
      </c>
      <c r="E72" s="3">
        <v>1</v>
      </c>
      <c r="F72" s="2">
        <v>662</v>
      </c>
      <c r="G72" s="1">
        <v>37968</v>
      </c>
      <c r="H72" s="18" t="str">
        <f t="shared" si="2"/>
        <v>Low</v>
      </c>
      <c r="I72">
        <f>VLOOKUP(H72,'Goal Seek'!$A$2:$B$4,2,FALSE)</f>
        <v>750</v>
      </c>
      <c r="J72" t="str">
        <f t="shared" si="3"/>
        <v>NV</v>
      </c>
    </row>
    <row r="73" spans="1:10" x14ac:dyDescent="0.35">
      <c r="A73" s="3">
        <v>43400591</v>
      </c>
      <c r="B73" s="3">
        <v>50</v>
      </c>
      <c r="C73" s="3" t="s">
        <v>7</v>
      </c>
      <c r="D73" s="3">
        <v>3</v>
      </c>
      <c r="E73" s="3">
        <v>2</v>
      </c>
      <c r="F73" s="2">
        <v>1767</v>
      </c>
      <c r="G73" s="1">
        <v>43053</v>
      </c>
      <c r="H73" s="18" t="str">
        <f t="shared" si="2"/>
        <v>Medium</v>
      </c>
      <c r="I73">
        <f>VLOOKUP(H73,'Goal Seek'!$A$2:$B$4,2,FALSE)</f>
        <v>3400</v>
      </c>
      <c r="J73" t="str">
        <f t="shared" si="3"/>
        <v>NV</v>
      </c>
    </row>
    <row r="74" spans="1:10" x14ac:dyDescent="0.35">
      <c r="A74" s="3">
        <v>31898315</v>
      </c>
      <c r="B74" s="3">
        <v>38</v>
      </c>
      <c r="C74" s="3" t="s">
        <v>8</v>
      </c>
      <c r="D74" s="3">
        <v>5</v>
      </c>
      <c r="E74" s="3">
        <v>2</v>
      </c>
      <c r="F74" s="2">
        <v>4483</v>
      </c>
      <c r="G74" s="1">
        <v>40249</v>
      </c>
      <c r="H74" s="18" t="str">
        <f t="shared" si="2"/>
        <v>Medium</v>
      </c>
      <c r="I74">
        <f>VLOOKUP(H74,'Goal Seek'!$A$2:$B$4,2,FALSE)</f>
        <v>3400</v>
      </c>
      <c r="J74" t="str">
        <f t="shared" si="3"/>
        <v>WA</v>
      </c>
    </row>
    <row r="75" spans="1:10" x14ac:dyDescent="0.35">
      <c r="A75" s="3">
        <v>71765470</v>
      </c>
      <c r="B75" s="3">
        <v>36</v>
      </c>
      <c r="C75" s="3" t="s">
        <v>8</v>
      </c>
      <c r="D75" s="3">
        <v>3</v>
      </c>
      <c r="E75" s="3">
        <v>3</v>
      </c>
      <c r="F75" s="2">
        <v>9196</v>
      </c>
      <c r="G75" s="1">
        <v>42707</v>
      </c>
      <c r="H75" s="18" t="str">
        <f t="shared" si="2"/>
        <v>High</v>
      </c>
      <c r="I75">
        <f>VLOOKUP(H75,'Goal Seek'!$A$2:$B$4,2,FALSE)</f>
        <v>6750</v>
      </c>
      <c r="J75" t="str">
        <f t="shared" si="3"/>
        <v>NV</v>
      </c>
    </row>
    <row r="76" spans="1:10" x14ac:dyDescent="0.35">
      <c r="A76" s="3">
        <v>45378332</v>
      </c>
      <c r="B76" s="3">
        <v>39</v>
      </c>
      <c r="C76" s="3" t="s">
        <v>8</v>
      </c>
      <c r="D76" s="3">
        <v>4</v>
      </c>
      <c r="E76" s="3">
        <v>3</v>
      </c>
      <c r="F76" s="2">
        <v>4475</v>
      </c>
      <c r="G76" s="1">
        <v>39149</v>
      </c>
      <c r="H76" s="18" t="str">
        <f t="shared" si="2"/>
        <v>High</v>
      </c>
      <c r="I76">
        <f>VLOOKUP(H76,'Goal Seek'!$A$2:$B$4,2,FALSE)</f>
        <v>6750</v>
      </c>
      <c r="J76" t="str">
        <f t="shared" si="3"/>
        <v>OR</v>
      </c>
    </row>
    <row r="77" spans="1:10" x14ac:dyDescent="0.35">
      <c r="A77" s="3">
        <v>99533007</v>
      </c>
      <c r="B77" s="3">
        <v>21</v>
      </c>
      <c r="C77" s="3" t="s">
        <v>8</v>
      </c>
      <c r="D77" s="3">
        <v>2</v>
      </c>
      <c r="E77" s="3">
        <v>3</v>
      </c>
      <c r="F77" s="2">
        <v>8494</v>
      </c>
      <c r="G77" s="1">
        <v>36817</v>
      </c>
      <c r="H77" s="18" t="str">
        <f t="shared" si="2"/>
        <v>High</v>
      </c>
      <c r="I77">
        <f>VLOOKUP(H77,'Goal Seek'!$A$2:$B$4,2,FALSE)</f>
        <v>6750</v>
      </c>
      <c r="J77" t="str">
        <f t="shared" si="3"/>
        <v>CA</v>
      </c>
    </row>
    <row r="78" spans="1:10" x14ac:dyDescent="0.35">
      <c r="A78" s="3">
        <v>53566445</v>
      </c>
      <c r="B78" s="3">
        <v>27</v>
      </c>
      <c r="C78" s="3" t="s">
        <v>7</v>
      </c>
      <c r="D78" s="3">
        <v>5</v>
      </c>
      <c r="E78" s="3">
        <v>1</v>
      </c>
      <c r="F78" s="2">
        <v>390</v>
      </c>
      <c r="G78" s="1">
        <v>42244</v>
      </c>
      <c r="H78" s="18" t="str">
        <f t="shared" si="2"/>
        <v>Low</v>
      </c>
      <c r="I78">
        <f>VLOOKUP(H78,'Goal Seek'!$A$2:$B$4,2,FALSE)</f>
        <v>750</v>
      </c>
      <c r="J78" t="str">
        <f t="shared" si="3"/>
        <v>WA</v>
      </c>
    </row>
    <row r="79" spans="1:10" x14ac:dyDescent="0.35">
      <c r="A79" s="3">
        <v>89728501</v>
      </c>
      <c r="B79" s="3">
        <v>75</v>
      </c>
      <c r="C79" s="3" t="s">
        <v>8</v>
      </c>
      <c r="D79" s="3">
        <v>3</v>
      </c>
      <c r="E79" s="3">
        <v>3</v>
      </c>
      <c r="F79" s="2">
        <v>7537</v>
      </c>
      <c r="G79" s="1">
        <v>41213</v>
      </c>
      <c r="H79" s="18" t="str">
        <f t="shared" si="2"/>
        <v>High</v>
      </c>
      <c r="I79">
        <f>VLOOKUP(H79,'Goal Seek'!$A$2:$B$4,2,FALSE)</f>
        <v>6750</v>
      </c>
      <c r="J79" t="str">
        <f t="shared" si="3"/>
        <v>NV</v>
      </c>
    </row>
    <row r="80" spans="1:10" x14ac:dyDescent="0.35">
      <c r="A80" s="3">
        <v>62215429</v>
      </c>
      <c r="B80" s="3">
        <v>26</v>
      </c>
      <c r="C80" s="3" t="s">
        <v>7</v>
      </c>
      <c r="D80" s="3">
        <v>2</v>
      </c>
      <c r="E80" s="3">
        <v>1</v>
      </c>
      <c r="F80" s="2">
        <v>725</v>
      </c>
      <c r="G80" s="1">
        <v>41727</v>
      </c>
      <c r="H80" s="18" t="str">
        <f t="shared" si="2"/>
        <v>Low</v>
      </c>
      <c r="I80">
        <f>VLOOKUP(H80,'Goal Seek'!$A$2:$B$4,2,FALSE)</f>
        <v>750</v>
      </c>
      <c r="J80" t="str">
        <f t="shared" si="3"/>
        <v>CA</v>
      </c>
    </row>
    <row r="81" spans="1:10" x14ac:dyDescent="0.35">
      <c r="A81" s="3">
        <v>13522792</v>
      </c>
      <c r="B81" s="3">
        <v>76</v>
      </c>
      <c r="C81" s="3" t="s">
        <v>8</v>
      </c>
      <c r="D81" s="3">
        <v>4</v>
      </c>
      <c r="E81" s="3">
        <v>2</v>
      </c>
      <c r="F81" s="2">
        <v>3731</v>
      </c>
      <c r="G81" s="1">
        <v>37526</v>
      </c>
      <c r="H81" s="18" t="str">
        <f t="shared" si="2"/>
        <v>Medium</v>
      </c>
      <c r="I81">
        <f>VLOOKUP(H81,'Goal Seek'!$A$2:$B$4,2,FALSE)</f>
        <v>3400</v>
      </c>
      <c r="J81" t="str">
        <f t="shared" si="3"/>
        <v>OR</v>
      </c>
    </row>
    <row r="82" spans="1:10" x14ac:dyDescent="0.35">
      <c r="A82" s="3">
        <v>41292275</v>
      </c>
      <c r="B82" s="3">
        <v>75</v>
      </c>
      <c r="C82" s="3" t="s">
        <v>8</v>
      </c>
      <c r="D82" s="3">
        <v>2</v>
      </c>
      <c r="E82" s="3">
        <v>3</v>
      </c>
      <c r="F82" s="2">
        <v>7516</v>
      </c>
      <c r="G82" s="1">
        <v>37398</v>
      </c>
      <c r="H82" s="18" t="str">
        <f t="shared" si="2"/>
        <v>High</v>
      </c>
      <c r="I82">
        <f>VLOOKUP(H82,'Goal Seek'!$A$2:$B$4,2,FALSE)</f>
        <v>6750</v>
      </c>
      <c r="J82" t="str">
        <f t="shared" si="3"/>
        <v>CA</v>
      </c>
    </row>
    <row r="83" spans="1:10" x14ac:dyDescent="0.35">
      <c r="A83" s="3">
        <v>28969372</v>
      </c>
      <c r="B83" s="3">
        <v>72</v>
      </c>
      <c r="C83" s="3" t="s">
        <v>8</v>
      </c>
      <c r="D83" s="3">
        <v>5</v>
      </c>
      <c r="E83" s="3">
        <v>2</v>
      </c>
      <c r="F83" s="2">
        <v>773</v>
      </c>
      <c r="G83" s="1">
        <v>36840</v>
      </c>
      <c r="H83" s="18" t="str">
        <f t="shared" si="2"/>
        <v>Medium</v>
      </c>
      <c r="I83">
        <f>VLOOKUP(H83,'Goal Seek'!$A$2:$B$4,2,FALSE)</f>
        <v>3400</v>
      </c>
      <c r="J83" t="str">
        <f t="shared" si="3"/>
        <v>WA</v>
      </c>
    </row>
    <row r="84" spans="1:10" x14ac:dyDescent="0.35">
      <c r="A84" s="3">
        <v>69052125</v>
      </c>
      <c r="B84" s="3">
        <v>43</v>
      </c>
      <c r="C84" s="3" t="s">
        <v>7</v>
      </c>
      <c r="D84" s="3">
        <v>4</v>
      </c>
      <c r="E84" s="3">
        <v>2</v>
      </c>
      <c r="F84" s="2">
        <v>4742</v>
      </c>
      <c r="G84" s="1">
        <v>37505</v>
      </c>
      <c r="H84" s="18" t="str">
        <f t="shared" si="2"/>
        <v>Medium</v>
      </c>
      <c r="I84">
        <f>VLOOKUP(H84,'Goal Seek'!$A$2:$B$4,2,FALSE)</f>
        <v>3400</v>
      </c>
      <c r="J84" t="str">
        <f t="shared" si="3"/>
        <v>OR</v>
      </c>
    </row>
    <row r="85" spans="1:10" x14ac:dyDescent="0.35">
      <c r="A85" s="3">
        <v>27395710</v>
      </c>
      <c r="B85" s="3">
        <v>37</v>
      </c>
      <c r="C85" s="3" t="s">
        <v>8</v>
      </c>
      <c r="D85" s="3">
        <v>1</v>
      </c>
      <c r="E85" s="3">
        <v>2</v>
      </c>
      <c r="F85" s="2">
        <v>4976</v>
      </c>
      <c r="G85" s="1">
        <v>43215</v>
      </c>
      <c r="H85" s="18" t="str">
        <f t="shared" si="2"/>
        <v>Medium</v>
      </c>
      <c r="I85">
        <f>VLOOKUP(H85,'Goal Seek'!$A$2:$B$4,2,FALSE)</f>
        <v>3400</v>
      </c>
      <c r="J85" t="str">
        <f t="shared" si="3"/>
        <v>AZ</v>
      </c>
    </row>
    <row r="86" spans="1:10" x14ac:dyDescent="0.35">
      <c r="A86" s="3">
        <v>20077867</v>
      </c>
      <c r="B86" s="3">
        <v>71</v>
      </c>
      <c r="C86" s="3" t="s">
        <v>8</v>
      </c>
      <c r="D86" s="3">
        <v>5</v>
      </c>
      <c r="E86" s="3">
        <v>2</v>
      </c>
      <c r="F86" s="2">
        <v>3852</v>
      </c>
      <c r="G86" s="1">
        <v>38257</v>
      </c>
      <c r="H86" s="18" t="str">
        <f t="shared" si="2"/>
        <v>Medium</v>
      </c>
      <c r="I86">
        <f>VLOOKUP(H86,'Goal Seek'!$A$2:$B$4,2,FALSE)</f>
        <v>3400</v>
      </c>
      <c r="J86" t="str">
        <f t="shared" si="3"/>
        <v>WA</v>
      </c>
    </row>
    <row r="87" spans="1:10" x14ac:dyDescent="0.35">
      <c r="A87" s="3">
        <v>74686052</v>
      </c>
      <c r="B87" s="3">
        <v>35</v>
      </c>
      <c r="C87" s="3" t="s">
        <v>7</v>
      </c>
      <c r="D87" s="3">
        <v>1</v>
      </c>
      <c r="E87" s="3">
        <v>1</v>
      </c>
      <c r="F87" s="2">
        <v>124</v>
      </c>
      <c r="G87" s="1">
        <v>42155</v>
      </c>
      <c r="H87" s="18" t="str">
        <f t="shared" si="2"/>
        <v>Low</v>
      </c>
      <c r="I87">
        <f>VLOOKUP(H87,'Goal Seek'!$A$2:$B$4,2,FALSE)</f>
        <v>750</v>
      </c>
      <c r="J87" t="str">
        <f t="shared" si="3"/>
        <v>AZ</v>
      </c>
    </row>
    <row r="88" spans="1:10" x14ac:dyDescent="0.35">
      <c r="A88" s="3">
        <v>67594006</v>
      </c>
      <c r="B88" s="3">
        <v>43</v>
      </c>
      <c r="C88" s="3" t="s">
        <v>8</v>
      </c>
      <c r="D88" s="3">
        <v>4</v>
      </c>
      <c r="E88" s="3">
        <v>3</v>
      </c>
      <c r="F88" s="2">
        <v>4656</v>
      </c>
      <c r="G88" s="1">
        <v>36657</v>
      </c>
      <c r="H88" s="18" t="str">
        <f t="shared" si="2"/>
        <v>High</v>
      </c>
      <c r="I88">
        <f>VLOOKUP(H88,'Goal Seek'!$A$2:$B$4,2,FALSE)</f>
        <v>6750</v>
      </c>
      <c r="J88" t="str">
        <f t="shared" si="3"/>
        <v>OR</v>
      </c>
    </row>
    <row r="89" spans="1:10" x14ac:dyDescent="0.35">
      <c r="A89" s="3">
        <v>647540</v>
      </c>
      <c r="B89" s="3">
        <v>28</v>
      </c>
      <c r="C89" s="3" t="s">
        <v>8</v>
      </c>
      <c r="D89" s="3">
        <v>5</v>
      </c>
      <c r="E89" s="3">
        <v>3</v>
      </c>
      <c r="F89" s="2">
        <v>4550</v>
      </c>
      <c r="G89" s="1">
        <v>38512</v>
      </c>
      <c r="H89" s="18" t="str">
        <f t="shared" si="2"/>
        <v>High</v>
      </c>
      <c r="I89">
        <f>VLOOKUP(H89,'Goal Seek'!$A$2:$B$4,2,FALSE)</f>
        <v>6750</v>
      </c>
      <c r="J89" t="str">
        <f t="shared" si="3"/>
        <v>WA</v>
      </c>
    </row>
    <row r="90" spans="1:10" x14ac:dyDescent="0.35">
      <c r="A90" s="3">
        <v>65306433</v>
      </c>
      <c r="B90" s="3">
        <v>68</v>
      </c>
      <c r="C90" s="3" t="s">
        <v>8</v>
      </c>
      <c r="D90" s="3">
        <v>3</v>
      </c>
      <c r="E90" s="3">
        <v>2</v>
      </c>
      <c r="F90" s="2">
        <v>2706</v>
      </c>
      <c r="G90" s="1">
        <v>40512</v>
      </c>
      <c r="H90" s="18" t="str">
        <f t="shared" si="2"/>
        <v>Medium</v>
      </c>
      <c r="I90">
        <f>VLOOKUP(H90,'Goal Seek'!$A$2:$B$4,2,FALSE)</f>
        <v>3400</v>
      </c>
      <c r="J90" t="str">
        <f t="shared" si="3"/>
        <v>NV</v>
      </c>
    </row>
    <row r="91" spans="1:10" x14ac:dyDescent="0.35">
      <c r="A91" s="3">
        <v>49927248</v>
      </c>
      <c r="B91" s="3">
        <v>45</v>
      </c>
      <c r="C91" s="3" t="s">
        <v>7</v>
      </c>
      <c r="D91" s="3">
        <v>2</v>
      </c>
      <c r="E91" s="3">
        <v>2</v>
      </c>
      <c r="F91" s="2">
        <v>1962</v>
      </c>
      <c r="G91" s="1">
        <v>41627</v>
      </c>
      <c r="H91" s="18" t="str">
        <f t="shared" si="2"/>
        <v>Medium</v>
      </c>
      <c r="I91">
        <f>VLOOKUP(H91,'Goal Seek'!$A$2:$B$4,2,FALSE)</f>
        <v>3400</v>
      </c>
      <c r="J91" t="str">
        <f t="shared" si="3"/>
        <v>CA</v>
      </c>
    </row>
    <row r="92" spans="1:10" x14ac:dyDescent="0.35">
      <c r="A92" s="3">
        <v>87354679</v>
      </c>
      <c r="B92" s="3">
        <v>80</v>
      </c>
      <c r="C92" s="3" t="s">
        <v>8</v>
      </c>
      <c r="D92" s="3">
        <v>2</v>
      </c>
      <c r="E92" s="3">
        <v>3</v>
      </c>
      <c r="F92" s="2">
        <v>5014</v>
      </c>
      <c r="G92" s="1">
        <v>43044</v>
      </c>
      <c r="H92" s="18" t="str">
        <f t="shared" si="2"/>
        <v>High</v>
      </c>
      <c r="I92">
        <f>VLOOKUP(H92,'Goal Seek'!$A$2:$B$4,2,FALSE)</f>
        <v>6750</v>
      </c>
      <c r="J92" t="str">
        <f t="shared" si="3"/>
        <v>CA</v>
      </c>
    </row>
    <row r="93" spans="1:10" x14ac:dyDescent="0.35">
      <c r="A93" s="3">
        <v>13815134</v>
      </c>
      <c r="B93" s="3">
        <v>61</v>
      </c>
      <c r="C93" s="3" t="s">
        <v>8</v>
      </c>
      <c r="D93" s="3">
        <v>4</v>
      </c>
      <c r="E93" s="3">
        <v>2</v>
      </c>
      <c r="F93" s="2">
        <v>4558</v>
      </c>
      <c r="G93" s="1">
        <v>43458</v>
      </c>
      <c r="H93" s="18" t="str">
        <f t="shared" si="2"/>
        <v>Medium</v>
      </c>
      <c r="I93">
        <f>VLOOKUP(H93,'Goal Seek'!$A$2:$B$4,2,FALSE)</f>
        <v>3400</v>
      </c>
      <c r="J93" t="str">
        <f t="shared" si="3"/>
        <v>OR</v>
      </c>
    </row>
    <row r="94" spans="1:10" x14ac:dyDescent="0.35">
      <c r="A94" s="3">
        <v>43163618</v>
      </c>
      <c r="B94" s="3">
        <v>29</v>
      </c>
      <c r="C94" s="3" t="s">
        <v>8</v>
      </c>
      <c r="D94" s="3">
        <v>2</v>
      </c>
      <c r="E94" s="3">
        <v>2</v>
      </c>
      <c r="F94" s="2">
        <v>3531</v>
      </c>
      <c r="G94" s="1">
        <v>40602</v>
      </c>
      <c r="H94" s="18" t="str">
        <f t="shared" si="2"/>
        <v>Medium</v>
      </c>
      <c r="I94">
        <f>VLOOKUP(H94,'Goal Seek'!$A$2:$B$4,2,FALSE)</f>
        <v>3400</v>
      </c>
      <c r="J94" t="str">
        <f t="shared" si="3"/>
        <v>CA</v>
      </c>
    </row>
    <row r="95" spans="1:10" x14ac:dyDescent="0.35">
      <c r="A95" s="3">
        <v>92877764</v>
      </c>
      <c r="B95" s="3">
        <v>57</v>
      </c>
      <c r="C95" s="3" t="s">
        <v>7</v>
      </c>
      <c r="D95" s="3">
        <v>1</v>
      </c>
      <c r="E95" s="3">
        <v>2</v>
      </c>
      <c r="F95" s="2">
        <v>4884</v>
      </c>
      <c r="G95" s="1">
        <v>39210</v>
      </c>
      <c r="H95" s="18" t="str">
        <f t="shared" si="2"/>
        <v>Medium</v>
      </c>
      <c r="I95">
        <f>VLOOKUP(H95,'Goal Seek'!$A$2:$B$4,2,FALSE)</f>
        <v>3400</v>
      </c>
      <c r="J95" t="str">
        <f t="shared" si="3"/>
        <v>AZ</v>
      </c>
    </row>
    <row r="96" spans="1:10" x14ac:dyDescent="0.35">
      <c r="A96" s="3">
        <v>42509272</v>
      </c>
      <c r="B96" s="3">
        <v>33</v>
      </c>
      <c r="C96" s="3" t="s">
        <v>7</v>
      </c>
      <c r="D96" s="3">
        <v>5</v>
      </c>
      <c r="E96" s="3">
        <v>3</v>
      </c>
      <c r="F96" s="2">
        <v>5603</v>
      </c>
      <c r="G96" s="1">
        <v>37990</v>
      </c>
      <c r="H96" s="18" t="str">
        <f t="shared" si="2"/>
        <v>High</v>
      </c>
      <c r="I96">
        <f>VLOOKUP(H96,'Goal Seek'!$A$2:$B$4,2,FALSE)</f>
        <v>6750</v>
      </c>
      <c r="J96" t="str">
        <f t="shared" si="3"/>
        <v>WA</v>
      </c>
    </row>
    <row r="97" spans="1:10" x14ac:dyDescent="0.35">
      <c r="A97" s="3">
        <v>88495584</v>
      </c>
      <c r="B97" s="3">
        <v>36</v>
      </c>
      <c r="C97" s="3" t="s">
        <v>8</v>
      </c>
      <c r="D97" s="3">
        <v>3</v>
      </c>
      <c r="E97" s="3">
        <v>1</v>
      </c>
      <c r="F97" s="2">
        <v>438</v>
      </c>
      <c r="G97" s="1">
        <v>40942</v>
      </c>
      <c r="H97" s="18" t="str">
        <f t="shared" si="2"/>
        <v>Low</v>
      </c>
      <c r="I97">
        <f>VLOOKUP(H97,'Goal Seek'!$A$2:$B$4,2,FALSE)</f>
        <v>750</v>
      </c>
      <c r="J97" t="str">
        <f t="shared" si="3"/>
        <v>NV</v>
      </c>
    </row>
    <row r="98" spans="1:10" x14ac:dyDescent="0.35">
      <c r="A98" s="3">
        <v>91330008</v>
      </c>
      <c r="B98" s="3">
        <v>62</v>
      </c>
      <c r="C98" s="3" t="s">
        <v>7</v>
      </c>
      <c r="D98" s="3">
        <v>5</v>
      </c>
      <c r="E98" s="3">
        <v>3</v>
      </c>
      <c r="F98" s="2">
        <v>4886</v>
      </c>
      <c r="G98" s="1">
        <v>41787</v>
      </c>
      <c r="H98" s="18" t="str">
        <f t="shared" si="2"/>
        <v>High</v>
      </c>
      <c r="I98">
        <f>VLOOKUP(H98,'Goal Seek'!$A$2:$B$4,2,FALSE)</f>
        <v>6750</v>
      </c>
      <c r="J98" t="str">
        <f t="shared" si="3"/>
        <v>WA</v>
      </c>
    </row>
    <row r="99" spans="1:10" x14ac:dyDescent="0.35">
      <c r="A99" s="3">
        <v>46058486</v>
      </c>
      <c r="B99" s="3">
        <v>30</v>
      </c>
      <c r="C99" s="3" t="s">
        <v>8</v>
      </c>
      <c r="D99" s="3">
        <v>1</v>
      </c>
      <c r="E99" s="3">
        <v>1</v>
      </c>
      <c r="F99" s="2">
        <v>921</v>
      </c>
      <c r="G99" s="1">
        <v>40449</v>
      </c>
      <c r="H99" s="18" t="str">
        <f t="shared" si="2"/>
        <v>Low</v>
      </c>
      <c r="I99">
        <f>VLOOKUP(H99,'Goal Seek'!$A$2:$B$4,2,FALSE)</f>
        <v>750</v>
      </c>
      <c r="J99" t="str">
        <f t="shared" si="3"/>
        <v>AZ</v>
      </c>
    </row>
    <row r="100" spans="1:10" x14ac:dyDescent="0.35">
      <c r="A100" s="3">
        <v>81464529</v>
      </c>
      <c r="B100" s="3">
        <v>23</v>
      </c>
      <c r="C100" s="3" t="s">
        <v>8</v>
      </c>
      <c r="D100" s="3">
        <v>1</v>
      </c>
      <c r="E100" s="3">
        <v>3</v>
      </c>
      <c r="F100" s="2">
        <v>3424</v>
      </c>
      <c r="G100" s="1">
        <v>38817</v>
      </c>
      <c r="H100" s="18" t="str">
        <f t="shared" si="2"/>
        <v>High</v>
      </c>
      <c r="I100">
        <f>VLOOKUP(H100,'Goal Seek'!$A$2:$B$4,2,FALSE)</f>
        <v>6750</v>
      </c>
      <c r="J100" t="str">
        <f t="shared" si="3"/>
        <v>AZ</v>
      </c>
    </row>
    <row r="101" spans="1:10" x14ac:dyDescent="0.35">
      <c r="A101" s="3">
        <v>4642568</v>
      </c>
      <c r="B101" s="3">
        <v>71</v>
      </c>
      <c r="C101" s="3" t="s">
        <v>7</v>
      </c>
      <c r="D101" s="3">
        <v>2</v>
      </c>
      <c r="E101" s="3">
        <v>2</v>
      </c>
      <c r="F101" s="2">
        <v>952</v>
      </c>
      <c r="G101" s="1">
        <v>36543</v>
      </c>
      <c r="H101" s="18" t="str">
        <f t="shared" si="2"/>
        <v>Medium</v>
      </c>
      <c r="I101">
        <f>VLOOKUP(H101,'Goal Seek'!$A$2:$B$4,2,FALSE)</f>
        <v>3400</v>
      </c>
      <c r="J101" t="str">
        <f t="shared" si="3"/>
        <v>CA</v>
      </c>
    </row>
    <row r="102" spans="1:10" x14ac:dyDescent="0.35">
      <c r="A102" s="3">
        <v>2199038</v>
      </c>
      <c r="B102" s="3">
        <v>54</v>
      </c>
      <c r="C102" s="3" t="s">
        <v>8</v>
      </c>
      <c r="D102" s="3">
        <v>4</v>
      </c>
      <c r="E102" s="3">
        <v>3</v>
      </c>
      <c r="F102" s="2">
        <v>6098</v>
      </c>
      <c r="G102" s="1">
        <v>37989</v>
      </c>
      <c r="H102" s="18" t="str">
        <f t="shared" si="2"/>
        <v>High</v>
      </c>
      <c r="I102">
        <f>VLOOKUP(H102,'Goal Seek'!$A$2:$B$4,2,FALSE)</f>
        <v>6750</v>
      </c>
      <c r="J102" t="str">
        <f t="shared" si="3"/>
        <v>OR</v>
      </c>
    </row>
    <row r="103" spans="1:10" x14ac:dyDescent="0.35">
      <c r="A103" s="3">
        <v>65199306</v>
      </c>
      <c r="B103" s="3">
        <v>79</v>
      </c>
      <c r="C103" s="3" t="s">
        <v>7</v>
      </c>
      <c r="D103" s="3">
        <v>1</v>
      </c>
      <c r="E103" s="3">
        <v>1</v>
      </c>
      <c r="F103" s="2">
        <v>250</v>
      </c>
      <c r="G103" s="1">
        <v>36767</v>
      </c>
      <c r="H103" s="18" t="str">
        <f t="shared" si="2"/>
        <v>Low</v>
      </c>
      <c r="I103">
        <f>VLOOKUP(H103,'Goal Seek'!$A$2:$B$4,2,FALSE)</f>
        <v>750</v>
      </c>
      <c r="J103" t="str">
        <f t="shared" si="3"/>
        <v>AZ</v>
      </c>
    </row>
    <row r="104" spans="1:10" x14ac:dyDescent="0.35">
      <c r="A104" s="3">
        <v>58239189</v>
      </c>
      <c r="B104" s="3">
        <v>30</v>
      </c>
      <c r="C104" s="3" t="s">
        <v>7</v>
      </c>
      <c r="D104" s="3">
        <v>2</v>
      </c>
      <c r="E104" s="3">
        <v>2</v>
      </c>
      <c r="F104" s="2">
        <v>2309</v>
      </c>
      <c r="G104" s="1">
        <v>37315</v>
      </c>
      <c r="H104" s="18" t="str">
        <f t="shared" si="2"/>
        <v>Medium</v>
      </c>
      <c r="I104">
        <f>VLOOKUP(H104,'Goal Seek'!$A$2:$B$4,2,FALSE)</f>
        <v>3400</v>
      </c>
      <c r="J104" t="str">
        <f t="shared" si="3"/>
        <v>CA</v>
      </c>
    </row>
    <row r="105" spans="1:10" x14ac:dyDescent="0.35">
      <c r="A105" s="3">
        <v>67309790</v>
      </c>
      <c r="B105" s="3">
        <v>35</v>
      </c>
      <c r="C105" s="3" t="s">
        <v>8</v>
      </c>
      <c r="D105" s="3">
        <v>5</v>
      </c>
      <c r="E105" s="3">
        <v>3</v>
      </c>
      <c r="F105" s="2">
        <v>2655</v>
      </c>
      <c r="G105" s="1">
        <v>40698</v>
      </c>
      <c r="H105" s="18" t="str">
        <f t="shared" si="2"/>
        <v>High</v>
      </c>
      <c r="I105">
        <f>VLOOKUP(H105,'Goal Seek'!$A$2:$B$4,2,FALSE)</f>
        <v>6750</v>
      </c>
      <c r="J105" t="str">
        <f t="shared" si="3"/>
        <v>WA</v>
      </c>
    </row>
    <row r="106" spans="1:10" x14ac:dyDescent="0.35">
      <c r="A106" s="3">
        <v>86242356</v>
      </c>
      <c r="B106" s="3">
        <v>54</v>
      </c>
      <c r="C106" s="3" t="s">
        <v>8</v>
      </c>
      <c r="D106" s="3">
        <v>5</v>
      </c>
      <c r="E106" s="3">
        <v>2</v>
      </c>
      <c r="F106" s="2">
        <v>805</v>
      </c>
      <c r="G106" s="1">
        <v>37315</v>
      </c>
      <c r="H106" s="18" t="str">
        <f t="shared" si="2"/>
        <v>Medium</v>
      </c>
      <c r="I106">
        <f>VLOOKUP(H106,'Goal Seek'!$A$2:$B$4,2,FALSE)</f>
        <v>3400</v>
      </c>
      <c r="J106" t="str">
        <f t="shared" si="3"/>
        <v>WA</v>
      </c>
    </row>
    <row r="107" spans="1:10" x14ac:dyDescent="0.35">
      <c r="A107" s="3">
        <v>71349616</v>
      </c>
      <c r="B107" s="3">
        <v>40</v>
      </c>
      <c r="C107" s="3" t="s">
        <v>8</v>
      </c>
      <c r="D107" s="3">
        <v>3</v>
      </c>
      <c r="E107" s="3">
        <v>2</v>
      </c>
      <c r="F107" s="2">
        <v>4204</v>
      </c>
      <c r="G107" s="1">
        <v>38087</v>
      </c>
      <c r="H107" s="18" t="str">
        <f t="shared" si="2"/>
        <v>Medium</v>
      </c>
      <c r="I107">
        <f>VLOOKUP(H107,'Goal Seek'!$A$2:$B$4,2,FALSE)</f>
        <v>3400</v>
      </c>
      <c r="J107" t="str">
        <f t="shared" si="3"/>
        <v>NV</v>
      </c>
    </row>
    <row r="108" spans="1:10" x14ac:dyDescent="0.35">
      <c r="A108" s="3">
        <v>93663578</v>
      </c>
      <c r="B108" s="3">
        <v>49</v>
      </c>
      <c r="C108" s="3" t="s">
        <v>7</v>
      </c>
      <c r="D108" s="3">
        <v>3</v>
      </c>
      <c r="E108" s="3">
        <v>1</v>
      </c>
      <c r="F108" s="2">
        <v>725</v>
      </c>
      <c r="G108" s="1">
        <v>39139</v>
      </c>
      <c r="H108" s="18" t="str">
        <f t="shared" si="2"/>
        <v>Low</v>
      </c>
      <c r="I108">
        <f>VLOOKUP(H108,'Goal Seek'!$A$2:$B$4,2,FALSE)</f>
        <v>750</v>
      </c>
      <c r="J108" t="str">
        <f t="shared" si="3"/>
        <v>NV</v>
      </c>
    </row>
    <row r="109" spans="1:10" x14ac:dyDescent="0.35">
      <c r="A109" s="3">
        <v>24008776</v>
      </c>
      <c r="B109" s="3">
        <v>74</v>
      </c>
      <c r="C109" s="3" t="s">
        <v>7</v>
      </c>
      <c r="D109" s="3">
        <v>3</v>
      </c>
      <c r="E109" s="3">
        <v>2</v>
      </c>
      <c r="F109" s="2">
        <v>2390</v>
      </c>
      <c r="G109" s="1">
        <v>40938</v>
      </c>
      <c r="H109" s="18" t="str">
        <f t="shared" si="2"/>
        <v>Medium</v>
      </c>
      <c r="I109">
        <f>VLOOKUP(H109,'Goal Seek'!$A$2:$B$4,2,FALSE)</f>
        <v>3400</v>
      </c>
      <c r="J109" t="str">
        <f t="shared" si="3"/>
        <v>NV</v>
      </c>
    </row>
    <row r="110" spans="1:10" x14ac:dyDescent="0.35">
      <c r="A110" s="3">
        <v>21711619</v>
      </c>
      <c r="B110" s="3">
        <v>33</v>
      </c>
      <c r="C110" s="3" t="s">
        <v>8</v>
      </c>
      <c r="D110" s="3">
        <v>1</v>
      </c>
      <c r="E110" s="3">
        <v>1</v>
      </c>
      <c r="F110" s="2">
        <v>523</v>
      </c>
      <c r="G110" s="1">
        <v>37900</v>
      </c>
      <c r="H110" s="18" t="str">
        <f t="shared" si="2"/>
        <v>Low</v>
      </c>
      <c r="I110">
        <f>VLOOKUP(H110,'Goal Seek'!$A$2:$B$4,2,FALSE)</f>
        <v>750</v>
      </c>
      <c r="J110" t="str">
        <f t="shared" si="3"/>
        <v>AZ</v>
      </c>
    </row>
    <row r="111" spans="1:10" x14ac:dyDescent="0.35">
      <c r="A111" s="3">
        <v>96688617</v>
      </c>
      <c r="B111" s="3">
        <v>46</v>
      </c>
      <c r="C111" s="3" t="s">
        <v>8</v>
      </c>
      <c r="D111" s="3">
        <v>1</v>
      </c>
      <c r="E111" s="3">
        <v>2</v>
      </c>
      <c r="F111" s="2">
        <v>4019</v>
      </c>
      <c r="G111" s="1">
        <v>36599</v>
      </c>
      <c r="H111" s="18" t="str">
        <f t="shared" si="2"/>
        <v>Medium</v>
      </c>
      <c r="I111">
        <f>VLOOKUP(H111,'Goal Seek'!$A$2:$B$4,2,FALSE)</f>
        <v>3400</v>
      </c>
      <c r="J111" t="str">
        <f t="shared" si="3"/>
        <v>AZ</v>
      </c>
    </row>
    <row r="112" spans="1:10" x14ac:dyDescent="0.35">
      <c r="A112" s="3">
        <v>39200282</v>
      </c>
      <c r="B112" s="3">
        <v>46</v>
      </c>
      <c r="C112" s="3" t="s">
        <v>7</v>
      </c>
      <c r="D112" s="3">
        <v>4</v>
      </c>
      <c r="E112" s="3">
        <v>3</v>
      </c>
      <c r="F112" s="2">
        <v>6842</v>
      </c>
      <c r="G112" s="1">
        <v>37179</v>
      </c>
      <c r="H112" s="18" t="str">
        <f t="shared" si="2"/>
        <v>High</v>
      </c>
      <c r="I112">
        <f>VLOOKUP(H112,'Goal Seek'!$A$2:$B$4,2,FALSE)</f>
        <v>6750</v>
      </c>
      <c r="J112" t="str">
        <f t="shared" si="3"/>
        <v>OR</v>
      </c>
    </row>
    <row r="113" spans="1:10" x14ac:dyDescent="0.35">
      <c r="A113" s="3">
        <v>7239547</v>
      </c>
      <c r="B113" s="3">
        <v>23</v>
      </c>
      <c r="C113" s="3" t="s">
        <v>8</v>
      </c>
      <c r="D113" s="3">
        <v>4</v>
      </c>
      <c r="E113" s="3">
        <v>2</v>
      </c>
      <c r="F113" s="2">
        <v>4425</v>
      </c>
      <c r="G113" s="1">
        <v>37321</v>
      </c>
      <c r="H113" s="18" t="str">
        <f t="shared" si="2"/>
        <v>Medium</v>
      </c>
      <c r="I113">
        <f>VLOOKUP(H113,'Goal Seek'!$A$2:$B$4,2,FALSE)</f>
        <v>3400</v>
      </c>
      <c r="J113" t="str">
        <f t="shared" si="3"/>
        <v>OR</v>
      </c>
    </row>
    <row r="114" spans="1:10" x14ac:dyDescent="0.35">
      <c r="A114" s="3">
        <v>78626675</v>
      </c>
      <c r="B114" s="3">
        <v>79</v>
      </c>
      <c r="C114" s="3" t="s">
        <v>8</v>
      </c>
      <c r="D114" s="3">
        <v>2</v>
      </c>
      <c r="E114" s="3">
        <v>2</v>
      </c>
      <c r="F114" s="2">
        <v>1920</v>
      </c>
      <c r="G114" s="1">
        <v>42502</v>
      </c>
      <c r="H114" s="18" t="str">
        <f t="shared" si="2"/>
        <v>Medium</v>
      </c>
      <c r="I114">
        <f>VLOOKUP(H114,'Goal Seek'!$A$2:$B$4,2,FALSE)</f>
        <v>3400</v>
      </c>
      <c r="J114" t="str">
        <f t="shared" si="3"/>
        <v>CA</v>
      </c>
    </row>
    <row r="115" spans="1:10" x14ac:dyDescent="0.35">
      <c r="A115" s="3">
        <v>242579</v>
      </c>
      <c r="B115" s="3">
        <v>36</v>
      </c>
      <c r="C115" s="3" t="s">
        <v>7</v>
      </c>
      <c r="D115" s="3">
        <v>2</v>
      </c>
      <c r="E115" s="3">
        <v>2</v>
      </c>
      <c r="F115" s="2">
        <v>3101</v>
      </c>
      <c r="G115" s="1">
        <v>38206</v>
      </c>
      <c r="H115" s="18" t="str">
        <f t="shared" si="2"/>
        <v>Medium</v>
      </c>
      <c r="I115">
        <f>VLOOKUP(H115,'Goal Seek'!$A$2:$B$4,2,FALSE)</f>
        <v>3400</v>
      </c>
      <c r="J115" t="str">
        <f t="shared" si="3"/>
        <v>CA</v>
      </c>
    </row>
    <row r="116" spans="1:10" x14ac:dyDescent="0.35">
      <c r="A116" s="3">
        <v>73186607</v>
      </c>
      <c r="B116" s="3">
        <v>32</v>
      </c>
      <c r="C116" s="3" t="s">
        <v>8</v>
      </c>
      <c r="D116" s="3">
        <v>2</v>
      </c>
      <c r="E116" s="3">
        <v>1</v>
      </c>
      <c r="F116" s="2">
        <v>712</v>
      </c>
      <c r="G116" s="1">
        <v>42601</v>
      </c>
      <c r="H116" s="18" t="str">
        <f t="shared" si="2"/>
        <v>Low</v>
      </c>
      <c r="I116">
        <f>VLOOKUP(H116,'Goal Seek'!$A$2:$B$4,2,FALSE)</f>
        <v>750</v>
      </c>
      <c r="J116" t="str">
        <f t="shared" si="3"/>
        <v>CA</v>
      </c>
    </row>
    <row r="117" spans="1:10" x14ac:dyDescent="0.35">
      <c r="A117" s="3">
        <v>74563227</v>
      </c>
      <c r="B117" s="3">
        <v>24</v>
      </c>
      <c r="C117" s="3" t="s">
        <v>8</v>
      </c>
      <c r="D117" s="3">
        <v>1</v>
      </c>
      <c r="E117" s="3">
        <v>3</v>
      </c>
      <c r="F117" s="2">
        <v>7364</v>
      </c>
      <c r="G117" s="1">
        <v>40377</v>
      </c>
      <c r="H117" s="18" t="str">
        <f t="shared" si="2"/>
        <v>High</v>
      </c>
      <c r="I117">
        <f>VLOOKUP(H117,'Goal Seek'!$A$2:$B$4,2,FALSE)</f>
        <v>6750</v>
      </c>
      <c r="J117" t="str">
        <f t="shared" si="3"/>
        <v>AZ</v>
      </c>
    </row>
    <row r="118" spans="1:10" x14ac:dyDescent="0.35">
      <c r="A118" s="3">
        <v>75306735</v>
      </c>
      <c r="B118" s="3">
        <v>20</v>
      </c>
      <c r="C118" s="3" t="s">
        <v>8</v>
      </c>
      <c r="D118" s="3">
        <v>2</v>
      </c>
      <c r="E118" s="3">
        <v>1</v>
      </c>
      <c r="F118" s="2">
        <v>957</v>
      </c>
      <c r="G118" s="1">
        <v>40659</v>
      </c>
      <c r="H118" s="18" t="str">
        <f t="shared" si="2"/>
        <v>Low</v>
      </c>
      <c r="I118">
        <f>VLOOKUP(H118,'Goal Seek'!$A$2:$B$4,2,FALSE)</f>
        <v>750</v>
      </c>
      <c r="J118" t="str">
        <f t="shared" si="3"/>
        <v>CA</v>
      </c>
    </row>
    <row r="119" spans="1:10" x14ac:dyDescent="0.35">
      <c r="A119" s="3">
        <v>855936</v>
      </c>
      <c r="B119" s="3">
        <v>68</v>
      </c>
      <c r="C119" s="3" t="s">
        <v>8</v>
      </c>
      <c r="D119" s="3">
        <v>4</v>
      </c>
      <c r="E119" s="3">
        <v>2</v>
      </c>
      <c r="F119" s="2">
        <v>2763</v>
      </c>
      <c r="G119" s="1">
        <v>37792</v>
      </c>
      <c r="H119" s="18" t="str">
        <f t="shared" si="2"/>
        <v>Medium</v>
      </c>
      <c r="I119">
        <f>VLOOKUP(H119,'Goal Seek'!$A$2:$B$4,2,FALSE)</f>
        <v>3400</v>
      </c>
      <c r="J119" t="str">
        <f t="shared" si="3"/>
        <v>OR</v>
      </c>
    </row>
    <row r="120" spans="1:10" x14ac:dyDescent="0.35">
      <c r="A120" s="3">
        <v>74956038</v>
      </c>
      <c r="B120" s="3">
        <v>48</v>
      </c>
      <c r="C120" s="3" t="s">
        <v>8</v>
      </c>
      <c r="D120" s="3">
        <v>5</v>
      </c>
      <c r="E120" s="3">
        <v>3</v>
      </c>
      <c r="F120" s="2">
        <v>2466</v>
      </c>
      <c r="G120" s="1">
        <v>42486</v>
      </c>
      <c r="H120" s="18" t="str">
        <f t="shared" si="2"/>
        <v>High</v>
      </c>
      <c r="I120">
        <f>VLOOKUP(H120,'Goal Seek'!$A$2:$B$4,2,FALSE)</f>
        <v>6750</v>
      </c>
      <c r="J120" t="str">
        <f t="shared" si="3"/>
        <v>WA</v>
      </c>
    </row>
    <row r="121" spans="1:10" x14ac:dyDescent="0.35">
      <c r="A121" s="3">
        <v>82612055</v>
      </c>
      <c r="B121" s="3">
        <v>74</v>
      </c>
      <c r="C121" s="3" t="s">
        <v>7</v>
      </c>
      <c r="D121" s="3">
        <v>1</v>
      </c>
      <c r="E121" s="3">
        <v>2</v>
      </c>
      <c r="F121" s="2">
        <v>4300</v>
      </c>
      <c r="G121" s="1">
        <v>37488</v>
      </c>
      <c r="H121" s="18" t="str">
        <f t="shared" si="2"/>
        <v>Medium</v>
      </c>
      <c r="I121">
        <f>VLOOKUP(H121,'Goal Seek'!$A$2:$B$4,2,FALSE)</f>
        <v>3400</v>
      </c>
      <c r="J121" t="str">
        <f t="shared" si="3"/>
        <v>AZ</v>
      </c>
    </row>
    <row r="122" spans="1:10" x14ac:dyDescent="0.35">
      <c r="A122" s="3">
        <v>23977654</v>
      </c>
      <c r="B122" s="3">
        <v>43</v>
      </c>
      <c r="C122" s="3" t="s">
        <v>8</v>
      </c>
      <c r="D122" s="3">
        <v>5</v>
      </c>
      <c r="E122" s="3">
        <v>1</v>
      </c>
      <c r="F122" s="2">
        <v>946</v>
      </c>
      <c r="G122" s="1">
        <v>37982</v>
      </c>
      <c r="H122" s="18" t="str">
        <f t="shared" si="2"/>
        <v>Low</v>
      </c>
      <c r="I122">
        <f>VLOOKUP(H122,'Goal Seek'!$A$2:$B$4,2,FALSE)</f>
        <v>750</v>
      </c>
      <c r="J122" t="str">
        <f t="shared" si="3"/>
        <v>WA</v>
      </c>
    </row>
    <row r="123" spans="1:10" x14ac:dyDescent="0.35">
      <c r="A123" s="3">
        <v>94247135</v>
      </c>
      <c r="B123" s="3">
        <v>22</v>
      </c>
      <c r="C123" s="3" t="s">
        <v>7</v>
      </c>
      <c r="D123" s="3">
        <v>5</v>
      </c>
      <c r="E123" s="3">
        <v>2</v>
      </c>
      <c r="F123" s="2">
        <v>4578</v>
      </c>
      <c r="G123" s="1">
        <v>41943</v>
      </c>
      <c r="H123" s="18" t="str">
        <f t="shared" si="2"/>
        <v>Medium</v>
      </c>
      <c r="I123">
        <f>VLOOKUP(H123,'Goal Seek'!$A$2:$B$4,2,FALSE)</f>
        <v>3400</v>
      </c>
      <c r="J123" t="str">
        <f t="shared" si="3"/>
        <v>WA</v>
      </c>
    </row>
    <row r="124" spans="1:10" x14ac:dyDescent="0.35">
      <c r="A124" s="3">
        <v>84092376</v>
      </c>
      <c r="B124" s="3">
        <v>71</v>
      </c>
      <c r="C124" s="3" t="s">
        <v>8</v>
      </c>
      <c r="D124" s="3">
        <v>1</v>
      </c>
      <c r="E124" s="3">
        <v>2</v>
      </c>
      <c r="F124" s="2">
        <v>2260</v>
      </c>
      <c r="G124" s="1">
        <v>41366</v>
      </c>
      <c r="H124" s="18" t="str">
        <f t="shared" si="2"/>
        <v>Medium</v>
      </c>
      <c r="I124">
        <f>VLOOKUP(H124,'Goal Seek'!$A$2:$B$4,2,FALSE)</f>
        <v>3400</v>
      </c>
      <c r="J124" t="str">
        <f t="shared" si="3"/>
        <v>AZ</v>
      </c>
    </row>
    <row r="125" spans="1:10" x14ac:dyDescent="0.35">
      <c r="A125" s="3">
        <v>38413882</v>
      </c>
      <c r="B125" s="3">
        <v>52</v>
      </c>
      <c r="C125" s="3" t="s">
        <v>7</v>
      </c>
      <c r="D125" s="3">
        <v>5</v>
      </c>
      <c r="E125" s="3">
        <v>1</v>
      </c>
      <c r="F125" s="2">
        <v>526</v>
      </c>
      <c r="G125" s="1">
        <v>40722</v>
      </c>
      <c r="H125" s="18" t="str">
        <f t="shared" si="2"/>
        <v>Low</v>
      </c>
      <c r="I125">
        <f>VLOOKUP(H125,'Goal Seek'!$A$2:$B$4,2,FALSE)</f>
        <v>750</v>
      </c>
      <c r="J125" t="str">
        <f t="shared" si="3"/>
        <v>WA</v>
      </c>
    </row>
    <row r="126" spans="1:10" x14ac:dyDescent="0.35">
      <c r="A126" s="3">
        <v>39349261</v>
      </c>
      <c r="B126" s="3">
        <v>54</v>
      </c>
      <c r="C126" s="3" t="s">
        <v>7</v>
      </c>
      <c r="D126" s="3">
        <v>1</v>
      </c>
      <c r="E126" s="3">
        <v>3</v>
      </c>
      <c r="F126" s="2">
        <v>6062</v>
      </c>
      <c r="G126" s="1">
        <v>38742</v>
      </c>
      <c r="H126" s="18" t="str">
        <f t="shared" si="2"/>
        <v>High</v>
      </c>
      <c r="I126">
        <f>VLOOKUP(H126,'Goal Seek'!$A$2:$B$4,2,FALSE)</f>
        <v>6750</v>
      </c>
      <c r="J126" t="str">
        <f t="shared" si="3"/>
        <v>AZ</v>
      </c>
    </row>
    <row r="127" spans="1:10" x14ac:dyDescent="0.35">
      <c r="A127" s="3">
        <v>39980252</v>
      </c>
      <c r="B127" s="3">
        <v>35</v>
      </c>
      <c r="C127" s="3" t="s">
        <v>7</v>
      </c>
      <c r="D127" s="3">
        <v>5</v>
      </c>
      <c r="E127" s="3">
        <v>3</v>
      </c>
      <c r="F127" s="2">
        <v>2441</v>
      </c>
      <c r="G127" s="1">
        <v>42389</v>
      </c>
      <c r="H127" s="18" t="str">
        <f t="shared" si="2"/>
        <v>High</v>
      </c>
      <c r="I127">
        <f>VLOOKUP(H127,'Goal Seek'!$A$2:$B$4,2,FALSE)</f>
        <v>6750</v>
      </c>
      <c r="J127" t="str">
        <f t="shared" si="3"/>
        <v>WA</v>
      </c>
    </row>
    <row r="128" spans="1:10" x14ac:dyDescent="0.35">
      <c r="A128" s="3">
        <v>45437837</v>
      </c>
      <c r="B128" s="3">
        <v>69</v>
      </c>
      <c r="C128" s="3" t="s">
        <v>8</v>
      </c>
      <c r="D128" s="3">
        <v>5</v>
      </c>
      <c r="E128" s="3">
        <v>1</v>
      </c>
      <c r="F128" s="2">
        <v>917</v>
      </c>
      <c r="G128" s="1">
        <v>39188</v>
      </c>
      <c r="H128" s="18" t="str">
        <f t="shared" si="2"/>
        <v>Low</v>
      </c>
      <c r="I128">
        <f>VLOOKUP(H128,'Goal Seek'!$A$2:$B$4,2,FALSE)</f>
        <v>750</v>
      </c>
      <c r="J128" t="str">
        <f t="shared" si="3"/>
        <v>WA</v>
      </c>
    </row>
    <row r="129" spans="1:10" x14ac:dyDescent="0.35">
      <c r="A129" s="3">
        <v>77247778</v>
      </c>
      <c r="B129" s="3">
        <v>63</v>
      </c>
      <c r="C129" s="3" t="s">
        <v>8</v>
      </c>
      <c r="D129" s="3">
        <v>1</v>
      </c>
      <c r="E129" s="3">
        <v>1</v>
      </c>
      <c r="F129" s="2">
        <v>860</v>
      </c>
      <c r="G129" s="1">
        <v>37174</v>
      </c>
      <c r="H129" s="18" t="str">
        <f t="shared" si="2"/>
        <v>Low</v>
      </c>
      <c r="I129">
        <f>VLOOKUP(H129,'Goal Seek'!$A$2:$B$4,2,FALSE)</f>
        <v>750</v>
      </c>
      <c r="J129" t="str">
        <f t="shared" si="3"/>
        <v>AZ</v>
      </c>
    </row>
    <row r="130" spans="1:10" x14ac:dyDescent="0.35">
      <c r="A130" s="3">
        <v>92316980</v>
      </c>
      <c r="B130" s="3">
        <v>37</v>
      </c>
      <c r="C130" s="3" t="s">
        <v>8</v>
      </c>
      <c r="D130" s="3">
        <v>2</v>
      </c>
      <c r="E130" s="3">
        <v>1</v>
      </c>
      <c r="F130" s="2">
        <v>717</v>
      </c>
      <c r="G130" s="1">
        <v>38277</v>
      </c>
      <c r="H130" s="18" t="str">
        <f t="shared" si="2"/>
        <v>Low</v>
      </c>
      <c r="I130">
        <f>VLOOKUP(H130,'Goal Seek'!$A$2:$B$4,2,FALSE)</f>
        <v>750</v>
      </c>
      <c r="J130" t="str">
        <f t="shared" si="3"/>
        <v>CA</v>
      </c>
    </row>
    <row r="131" spans="1:10" x14ac:dyDescent="0.35">
      <c r="A131" s="3">
        <v>1412684</v>
      </c>
      <c r="B131" s="3">
        <v>24</v>
      </c>
      <c r="C131" s="3" t="s">
        <v>8</v>
      </c>
      <c r="D131" s="3">
        <v>2</v>
      </c>
      <c r="E131" s="3">
        <v>3</v>
      </c>
      <c r="F131" s="2">
        <v>8478</v>
      </c>
      <c r="G131" s="1">
        <v>37593</v>
      </c>
      <c r="H131" s="18" t="str">
        <f t="shared" ref="H131:H194" si="4">VLOOKUP(E131,$M$2:$N$4,2,FALSE)</f>
        <v>High</v>
      </c>
      <c r="I131">
        <f>VLOOKUP(H131,'Goal Seek'!$A$2:$B$4,2,FALSE)</f>
        <v>6750</v>
      </c>
      <c r="J131" t="str">
        <f t="shared" ref="J131:J194" si="5">VLOOKUP(D131,$P$2:$Q$6,2,FALSE)</f>
        <v>CA</v>
      </c>
    </row>
    <row r="132" spans="1:10" x14ac:dyDescent="0.35">
      <c r="A132" s="3">
        <v>44908339</v>
      </c>
      <c r="B132" s="3">
        <v>75</v>
      </c>
      <c r="C132" s="3" t="s">
        <v>7</v>
      </c>
      <c r="D132" s="3">
        <v>3</v>
      </c>
      <c r="E132" s="3">
        <v>3</v>
      </c>
      <c r="F132" s="2">
        <v>4966</v>
      </c>
      <c r="G132" s="1">
        <v>39830</v>
      </c>
      <c r="H132" s="18" t="str">
        <f t="shared" si="4"/>
        <v>High</v>
      </c>
      <c r="I132">
        <f>VLOOKUP(H132,'Goal Seek'!$A$2:$B$4,2,FALSE)</f>
        <v>6750</v>
      </c>
      <c r="J132" t="str">
        <f t="shared" si="5"/>
        <v>NV</v>
      </c>
    </row>
    <row r="133" spans="1:10" x14ac:dyDescent="0.35">
      <c r="A133" s="3">
        <v>3848659</v>
      </c>
      <c r="B133" s="3">
        <v>39</v>
      </c>
      <c r="C133" s="3" t="s">
        <v>8</v>
      </c>
      <c r="D133" s="3">
        <v>3</v>
      </c>
      <c r="E133" s="3">
        <v>3</v>
      </c>
      <c r="F133" s="2">
        <v>5323</v>
      </c>
      <c r="G133" s="1">
        <v>40866</v>
      </c>
      <c r="H133" s="18" t="str">
        <f t="shared" si="4"/>
        <v>High</v>
      </c>
      <c r="I133">
        <f>VLOOKUP(H133,'Goal Seek'!$A$2:$B$4,2,FALSE)</f>
        <v>6750</v>
      </c>
      <c r="J133" t="str">
        <f t="shared" si="5"/>
        <v>NV</v>
      </c>
    </row>
    <row r="134" spans="1:10" x14ac:dyDescent="0.35">
      <c r="A134" s="3">
        <v>23770632</v>
      </c>
      <c r="B134" s="3">
        <v>39</v>
      </c>
      <c r="C134" s="3" t="s">
        <v>8</v>
      </c>
      <c r="D134" s="3">
        <v>1</v>
      </c>
      <c r="E134" s="3">
        <v>3</v>
      </c>
      <c r="F134" s="2">
        <v>5538</v>
      </c>
      <c r="G134" s="1">
        <v>42099</v>
      </c>
      <c r="H134" s="18" t="str">
        <f t="shared" si="4"/>
        <v>High</v>
      </c>
      <c r="I134">
        <f>VLOOKUP(H134,'Goal Seek'!$A$2:$B$4,2,FALSE)</f>
        <v>6750</v>
      </c>
      <c r="J134" t="str">
        <f t="shared" si="5"/>
        <v>AZ</v>
      </c>
    </row>
    <row r="135" spans="1:10" x14ac:dyDescent="0.35">
      <c r="A135" s="3">
        <v>67069722</v>
      </c>
      <c r="B135" s="3">
        <v>56</v>
      </c>
      <c r="C135" s="3" t="s">
        <v>8</v>
      </c>
      <c r="D135" s="3">
        <v>4</v>
      </c>
      <c r="E135" s="3">
        <v>2</v>
      </c>
      <c r="F135" s="2">
        <v>2228</v>
      </c>
      <c r="G135" s="1">
        <v>37018</v>
      </c>
      <c r="H135" s="18" t="str">
        <f t="shared" si="4"/>
        <v>Medium</v>
      </c>
      <c r="I135">
        <f>VLOOKUP(H135,'Goal Seek'!$A$2:$B$4,2,FALSE)</f>
        <v>3400</v>
      </c>
      <c r="J135" t="str">
        <f t="shared" si="5"/>
        <v>OR</v>
      </c>
    </row>
    <row r="136" spans="1:10" x14ac:dyDescent="0.35">
      <c r="A136" s="3">
        <v>28528404</v>
      </c>
      <c r="B136" s="3">
        <v>47</v>
      </c>
      <c r="C136" s="3" t="s">
        <v>7</v>
      </c>
      <c r="D136" s="3">
        <v>4</v>
      </c>
      <c r="E136" s="3">
        <v>3</v>
      </c>
      <c r="F136" s="2">
        <v>8879</v>
      </c>
      <c r="G136" s="1">
        <v>41746</v>
      </c>
      <c r="H136" s="18" t="str">
        <f t="shared" si="4"/>
        <v>High</v>
      </c>
      <c r="I136">
        <f>VLOOKUP(H136,'Goal Seek'!$A$2:$B$4,2,FALSE)</f>
        <v>6750</v>
      </c>
      <c r="J136" t="str">
        <f t="shared" si="5"/>
        <v>OR</v>
      </c>
    </row>
    <row r="137" spans="1:10" x14ac:dyDescent="0.35">
      <c r="A137" s="3">
        <v>73449134</v>
      </c>
      <c r="B137" s="3">
        <v>43</v>
      </c>
      <c r="C137" s="3" t="s">
        <v>8</v>
      </c>
      <c r="D137" s="3">
        <v>1</v>
      </c>
      <c r="E137" s="3">
        <v>2</v>
      </c>
      <c r="F137" s="2">
        <v>1943</v>
      </c>
      <c r="G137" s="1">
        <v>41781</v>
      </c>
      <c r="H137" s="18" t="str">
        <f t="shared" si="4"/>
        <v>Medium</v>
      </c>
      <c r="I137">
        <f>VLOOKUP(H137,'Goal Seek'!$A$2:$B$4,2,FALSE)</f>
        <v>3400</v>
      </c>
      <c r="J137" t="str">
        <f t="shared" si="5"/>
        <v>AZ</v>
      </c>
    </row>
    <row r="138" spans="1:10" x14ac:dyDescent="0.35">
      <c r="A138" s="3">
        <v>29449722</v>
      </c>
      <c r="B138" s="3">
        <v>56</v>
      </c>
      <c r="C138" s="3" t="s">
        <v>8</v>
      </c>
      <c r="D138" s="3">
        <v>2</v>
      </c>
      <c r="E138" s="3">
        <v>1</v>
      </c>
      <c r="F138" s="2">
        <v>949</v>
      </c>
      <c r="G138" s="1">
        <v>43054</v>
      </c>
      <c r="H138" s="18" t="str">
        <f t="shared" si="4"/>
        <v>Low</v>
      </c>
      <c r="I138">
        <f>VLOOKUP(H138,'Goal Seek'!$A$2:$B$4,2,FALSE)</f>
        <v>750</v>
      </c>
      <c r="J138" t="str">
        <f t="shared" si="5"/>
        <v>CA</v>
      </c>
    </row>
    <row r="139" spans="1:10" x14ac:dyDescent="0.35">
      <c r="A139" s="3">
        <v>30149545</v>
      </c>
      <c r="B139" s="3">
        <v>37</v>
      </c>
      <c r="C139" s="3" t="s">
        <v>8</v>
      </c>
      <c r="D139" s="3">
        <v>2</v>
      </c>
      <c r="E139" s="3">
        <v>2</v>
      </c>
      <c r="F139" s="2">
        <v>4340</v>
      </c>
      <c r="G139" s="1">
        <v>37189</v>
      </c>
      <c r="H139" s="18" t="str">
        <f t="shared" si="4"/>
        <v>Medium</v>
      </c>
      <c r="I139">
        <f>VLOOKUP(H139,'Goal Seek'!$A$2:$B$4,2,FALSE)</f>
        <v>3400</v>
      </c>
      <c r="J139" t="str">
        <f t="shared" si="5"/>
        <v>CA</v>
      </c>
    </row>
    <row r="140" spans="1:10" x14ac:dyDescent="0.35">
      <c r="A140" s="3">
        <v>27168730</v>
      </c>
      <c r="B140" s="3">
        <v>50</v>
      </c>
      <c r="C140" s="3" t="s">
        <v>8</v>
      </c>
      <c r="D140" s="3">
        <v>1</v>
      </c>
      <c r="E140" s="3">
        <v>1</v>
      </c>
      <c r="F140" s="2">
        <v>568</v>
      </c>
      <c r="G140" s="1">
        <v>42258</v>
      </c>
      <c r="H140" s="18" t="str">
        <f t="shared" si="4"/>
        <v>Low</v>
      </c>
      <c r="I140">
        <f>VLOOKUP(H140,'Goal Seek'!$A$2:$B$4,2,FALSE)</f>
        <v>750</v>
      </c>
      <c r="J140" t="str">
        <f t="shared" si="5"/>
        <v>AZ</v>
      </c>
    </row>
    <row r="141" spans="1:10" x14ac:dyDescent="0.35">
      <c r="A141" s="3">
        <v>14326557</v>
      </c>
      <c r="B141" s="3">
        <v>28</v>
      </c>
      <c r="C141" s="3" t="s">
        <v>8</v>
      </c>
      <c r="D141" s="3">
        <v>4</v>
      </c>
      <c r="E141" s="3">
        <v>3</v>
      </c>
      <c r="F141" s="2">
        <v>2562</v>
      </c>
      <c r="G141" s="1">
        <v>42837</v>
      </c>
      <c r="H141" s="18" t="str">
        <f t="shared" si="4"/>
        <v>High</v>
      </c>
      <c r="I141">
        <f>VLOOKUP(H141,'Goal Seek'!$A$2:$B$4,2,FALSE)</f>
        <v>6750</v>
      </c>
      <c r="J141" t="str">
        <f t="shared" si="5"/>
        <v>OR</v>
      </c>
    </row>
    <row r="142" spans="1:10" x14ac:dyDescent="0.35">
      <c r="A142" s="3">
        <v>31311026</v>
      </c>
      <c r="B142" s="3">
        <v>60</v>
      </c>
      <c r="C142" s="3" t="s">
        <v>8</v>
      </c>
      <c r="D142" s="3">
        <v>5</v>
      </c>
      <c r="E142" s="3">
        <v>2</v>
      </c>
      <c r="F142" s="2">
        <v>1438</v>
      </c>
      <c r="G142" s="1">
        <v>43432</v>
      </c>
      <c r="H142" s="18" t="str">
        <f t="shared" si="4"/>
        <v>Medium</v>
      </c>
      <c r="I142">
        <f>VLOOKUP(H142,'Goal Seek'!$A$2:$B$4,2,FALSE)</f>
        <v>3400</v>
      </c>
      <c r="J142" t="str">
        <f t="shared" si="5"/>
        <v>WA</v>
      </c>
    </row>
    <row r="143" spans="1:10" x14ac:dyDescent="0.35">
      <c r="A143" s="3">
        <v>42564031</v>
      </c>
      <c r="B143" s="3">
        <v>79</v>
      </c>
      <c r="C143" s="3" t="s">
        <v>8</v>
      </c>
      <c r="D143" s="3">
        <v>2</v>
      </c>
      <c r="E143" s="3">
        <v>2</v>
      </c>
      <c r="F143" s="2">
        <v>3765</v>
      </c>
      <c r="G143" s="1">
        <v>40022</v>
      </c>
      <c r="H143" s="18" t="str">
        <f t="shared" si="4"/>
        <v>Medium</v>
      </c>
      <c r="I143">
        <f>VLOOKUP(H143,'Goal Seek'!$A$2:$B$4,2,FALSE)</f>
        <v>3400</v>
      </c>
      <c r="J143" t="str">
        <f t="shared" si="5"/>
        <v>CA</v>
      </c>
    </row>
    <row r="144" spans="1:10" x14ac:dyDescent="0.35">
      <c r="A144" s="3">
        <v>80298113</v>
      </c>
      <c r="B144" s="3">
        <v>64</v>
      </c>
      <c r="C144" s="3" t="s">
        <v>7</v>
      </c>
      <c r="D144" s="3">
        <v>4</v>
      </c>
      <c r="E144" s="3">
        <v>2</v>
      </c>
      <c r="F144" s="2">
        <v>1607</v>
      </c>
      <c r="G144" s="1">
        <v>40681</v>
      </c>
      <c r="H144" s="18" t="str">
        <f t="shared" si="4"/>
        <v>Medium</v>
      </c>
      <c r="I144">
        <f>VLOOKUP(H144,'Goal Seek'!$A$2:$B$4,2,FALSE)</f>
        <v>3400</v>
      </c>
      <c r="J144" t="str">
        <f t="shared" si="5"/>
        <v>OR</v>
      </c>
    </row>
    <row r="145" spans="1:10" x14ac:dyDescent="0.35">
      <c r="A145" s="3">
        <v>1086713</v>
      </c>
      <c r="B145" s="3">
        <v>41</v>
      </c>
      <c r="C145" s="3" t="s">
        <v>7</v>
      </c>
      <c r="D145" s="3">
        <v>2</v>
      </c>
      <c r="E145" s="3">
        <v>3</v>
      </c>
      <c r="F145" s="2">
        <v>8357</v>
      </c>
      <c r="G145" s="1">
        <v>39935</v>
      </c>
      <c r="H145" s="18" t="str">
        <f t="shared" si="4"/>
        <v>High</v>
      </c>
      <c r="I145">
        <f>VLOOKUP(H145,'Goal Seek'!$A$2:$B$4,2,FALSE)</f>
        <v>6750</v>
      </c>
      <c r="J145" t="str">
        <f t="shared" si="5"/>
        <v>CA</v>
      </c>
    </row>
    <row r="146" spans="1:10" x14ac:dyDescent="0.35">
      <c r="A146" s="3">
        <v>4632627</v>
      </c>
      <c r="B146" s="3">
        <v>33</v>
      </c>
      <c r="C146" s="3" t="s">
        <v>8</v>
      </c>
      <c r="D146" s="3">
        <v>4</v>
      </c>
      <c r="E146" s="3">
        <v>1</v>
      </c>
      <c r="F146" s="2">
        <v>361</v>
      </c>
      <c r="G146" s="1">
        <v>38829</v>
      </c>
      <c r="H146" s="18" t="str">
        <f t="shared" si="4"/>
        <v>Low</v>
      </c>
      <c r="I146">
        <f>VLOOKUP(H146,'Goal Seek'!$A$2:$B$4,2,FALSE)</f>
        <v>750</v>
      </c>
      <c r="J146" t="str">
        <f t="shared" si="5"/>
        <v>OR</v>
      </c>
    </row>
    <row r="147" spans="1:10" x14ac:dyDescent="0.35">
      <c r="A147" s="3">
        <v>64977347</v>
      </c>
      <c r="B147" s="3">
        <v>75</v>
      </c>
      <c r="C147" s="3" t="s">
        <v>8</v>
      </c>
      <c r="D147" s="3">
        <v>4</v>
      </c>
      <c r="E147" s="3">
        <v>3</v>
      </c>
      <c r="F147" s="2">
        <v>8247</v>
      </c>
      <c r="G147" s="1">
        <v>40599</v>
      </c>
      <c r="H147" s="18" t="str">
        <f t="shared" si="4"/>
        <v>High</v>
      </c>
      <c r="I147">
        <f>VLOOKUP(H147,'Goal Seek'!$A$2:$B$4,2,FALSE)</f>
        <v>6750</v>
      </c>
      <c r="J147" t="str">
        <f t="shared" si="5"/>
        <v>OR</v>
      </c>
    </row>
    <row r="148" spans="1:10" x14ac:dyDescent="0.35">
      <c r="A148" s="3">
        <v>77630804</v>
      </c>
      <c r="B148" s="3">
        <v>46</v>
      </c>
      <c r="C148" s="3" t="s">
        <v>7</v>
      </c>
      <c r="D148" s="3">
        <v>1</v>
      </c>
      <c r="E148" s="3">
        <v>3</v>
      </c>
      <c r="F148" s="2">
        <v>6425</v>
      </c>
      <c r="G148" s="1">
        <v>41373</v>
      </c>
      <c r="H148" s="18" t="str">
        <f t="shared" si="4"/>
        <v>High</v>
      </c>
      <c r="I148">
        <f>VLOOKUP(H148,'Goal Seek'!$A$2:$B$4,2,FALSE)</f>
        <v>6750</v>
      </c>
      <c r="J148" t="str">
        <f t="shared" si="5"/>
        <v>AZ</v>
      </c>
    </row>
    <row r="149" spans="1:10" x14ac:dyDescent="0.35">
      <c r="A149" s="3">
        <v>87218674</v>
      </c>
      <c r="B149" s="3">
        <v>34</v>
      </c>
      <c r="C149" s="3" t="s">
        <v>7</v>
      </c>
      <c r="D149" s="3">
        <v>4</v>
      </c>
      <c r="E149" s="3">
        <v>3</v>
      </c>
      <c r="F149" s="2">
        <v>7886</v>
      </c>
      <c r="G149" s="1">
        <v>42300</v>
      </c>
      <c r="H149" s="18" t="str">
        <f t="shared" si="4"/>
        <v>High</v>
      </c>
      <c r="I149">
        <f>VLOOKUP(H149,'Goal Seek'!$A$2:$B$4,2,FALSE)</f>
        <v>6750</v>
      </c>
      <c r="J149" t="str">
        <f t="shared" si="5"/>
        <v>OR</v>
      </c>
    </row>
    <row r="150" spans="1:10" x14ac:dyDescent="0.35">
      <c r="A150" s="3">
        <v>90453319</v>
      </c>
      <c r="B150" s="3">
        <v>43</v>
      </c>
      <c r="C150" s="3" t="s">
        <v>7</v>
      </c>
      <c r="D150" s="3">
        <v>5</v>
      </c>
      <c r="E150" s="3">
        <v>3</v>
      </c>
      <c r="F150" s="2">
        <v>3102</v>
      </c>
      <c r="G150" s="1">
        <v>43324</v>
      </c>
      <c r="H150" s="18" t="str">
        <f t="shared" si="4"/>
        <v>High</v>
      </c>
      <c r="I150">
        <f>VLOOKUP(H150,'Goal Seek'!$A$2:$B$4,2,FALSE)</f>
        <v>6750</v>
      </c>
      <c r="J150" t="str">
        <f t="shared" si="5"/>
        <v>WA</v>
      </c>
    </row>
    <row r="151" spans="1:10" x14ac:dyDescent="0.35">
      <c r="A151" s="3">
        <v>60493667</v>
      </c>
      <c r="B151" s="3">
        <v>49</v>
      </c>
      <c r="C151" s="3" t="s">
        <v>7</v>
      </c>
      <c r="D151" s="3">
        <v>3</v>
      </c>
      <c r="E151" s="3">
        <v>3</v>
      </c>
      <c r="F151" s="2">
        <v>4755</v>
      </c>
      <c r="G151" s="1">
        <v>39569</v>
      </c>
      <c r="H151" s="18" t="str">
        <f t="shared" si="4"/>
        <v>High</v>
      </c>
      <c r="I151">
        <f>VLOOKUP(H151,'Goal Seek'!$A$2:$B$4,2,FALSE)</f>
        <v>6750</v>
      </c>
      <c r="J151" t="str">
        <f t="shared" si="5"/>
        <v>NV</v>
      </c>
    </row>
    <row r="152" spans="1:10" x14ac:dyDescent="0.35">
      <c r="A152" s="3">
        <v>44471797</v>
      </c>
      <c r="B152" s="3">
        <v>72</v>
      </c>
      <c r="C152" s="3" t="s">
        <v>7</v>
      </c>
      <c r="D152" s="3">
        <v>1</v>
      </c>
      <c r="E152" s="3">
        <v>3</v>
      </c>
      <c r="F152" s="2">
        <v>1952</v>
      </c>
      <c r="G152" s="1">
        <v>37939</v>
      </c>
      <c r="H152" s="18" t="str">
        <f t="shared" si="4"/>
        <v>High</v>
      </c>
      <c r="I152">
        <f>VLOOKUP(H152,'Goal Seek'!$A$2:$B$4,2,FALSE)</f>
        <v>6750</v>
      </c>
      <c r="J152" t="str">
        <f t="shared" si="5"/>
        <v>AZ</v>
      </c>
    </row>
    <row r="153" spans="1:10" x14ac:dyDescent="0.35">
      <c r="A153" s="3">
        <v>47001890</v>
      </c>
      <c r="B153" s="3">
        <v>31</v>
      </c>
      <c r="C153" s="3" t="s">
        <v>8</v>
      </c>
      <c r="D153" s="3">
        <v>5</v>
      </c>
      <c r="E153" s="3">
        <v>3</v>
      </c>
      <c r="F153" s="2">
        <v>8213</v>
      </c>
      <c r="G153" s="1">
        <v>41473</v>
      </c>
      <c r="H153" s="18" t="str">
        <f t="shared" si="4"/>
        <v>High</v>
      </c>
      <c r="I153">
        <f>VLOOKUP(H153,'Goal Seek'!$A$2:$B$4,2,FALSE)</f>
        <v>6750</v>
      </c>
      <c r="J153" t="str">
        <f t="shared" si="5"/>
        <v>WA</v>
      </c>
    </row>
    <row r="154" spans="1:10" x14ac:dyDescent="0.35">
      <c r="A154" s="3">
        <v>17939560</v>
      </c>
      <c r="B154" s="3">
        <v>30</v>
      </c>
      <c r="C154" s="3" t="s">
        <v>7</v>
      </c>
      <c r="D154" s="3">
        <v>2</v>
      </c>
      <c r="E154" s="3">
        <v>1</v>
      </c>
      <c r="F154" s="2">
        <v>738</v>
      </c>
      <c r="G154" s="1">
        <v>40606</v>
      </c>
      <c r="H154" s="18" t="str">
        <f t="shared" si="4"/>
        <v>Low</v>
      </c>
      <c r="I154">
        <f>VLOOKUP(H154,'Goal Seek'!$A$2:$B$4,2,FALSE)</f>
        <v>750</v>
      </c>
      <c r="J154" t="str">
        <f t="shared" si="5"/>
        <v>CA</v>
      </c>
    </row>
    <row r="155" spans="1:10" x14ac:dyDescent="0.35">
      <c r="A155" s="3">
        <v>67564726</v>
      </c>
      <c r="B155" s="3">
        <v>50</v>
      </c>
      <c r="C155" s="3" t="s">
        <v>7</v>
      </c>
      <c r="D155" s="3">
        <v>1</v>
      </c>
      <c r="E155" s="3">
        <v>2</v>
      </c>
      <c r="F155" s="2">
        <v>875</v>
      </c>
      <c r="G155" s="1">
        <v>41715</v>
      </c>
      <c r="H155" s="18" t="str">
        <f t="shared" si="4"/>
        <v>Medium</v>
      </c>
      <c r="I155">
        <f>VLOOKUP(H155,'Goal Seek'!$A$2:$B$4,2,FALSE)</f>
        <v>3400</v>
      </c>
      <c r="J155" t="str">
        <f t="shared" si="5"/>
        <v>AZ</v>
      </c>
    </row>
    <row r="156" spans="1:10" x14ac:dyDescent="0.35">
      <c r="A156" s="3">
        <v>58383538</v>
      </c>
      <c r="B156" s="3">
        <v>35</v>
      </c>
      <c r="C156" s="3" t="s">
        <v>7</v>
      </c>
      <c r="D156" s="3">
        <v>3</v>
      </c>
      <c r="E156" s="3">
        <v>2</v>
      </c>
      <c r="F156" s="2">
        <v>2744</v>
      </c>
      <c r="G156" s="1">
        <v>39802</v>
      </c>
      <c r="H156" s="18" t="str">
        <f t="shared" si="4"/>
        <v>Medium</v>
      </c>
      <c r="I156">
        <f>VLOOKUP(H156,'Goal Seek'!$A$2:$B$4,2,FALSE)</f>
        <v>3400</v>
      </c>
      <c r="J156" t="str">
        <f t="shared" si="5"/>
        <v>NV</v>
      </c>
    </row>
    <row r="157" spans="1:10" x14ac:dyDescent="0.35">
      <c r="A157" s="3">
        <v>9904530</v>
      </c>
      <c r="B157" s="3">
        <v>61</v>
      </c>
      <c r="C157" s="3" t="s">
        <v>8</v>
      </c>
      <c r="D157" s="3">
        <v>1</v>
      </c>
      <c r="E157" s="3">
        <v>3</v>
      </c>
      <c r="F157" s="2">
        <v>2294</v>
      </c>
      <c r="G157" s="1">
        <v>36663</v>
      </c>
      <c r="H157" s="18" t="str">
        <f t="shared" si="4"/>
        <v>High</v>
      </c>
      <c r="I157">
        <f>VLOOKUP(H157,'Goal Seek'!$A$2:$B$4,2,FALSE)</f>
        <v>6750</v>
      </c>
      <c r="J157" t="str">
        <f t="shared" si="5"/>
        <v>AZ</v>
      </c>
    </row>
    <row r="158" spans="1:10" x14ac:dyDescent="0.35">
      <c r="A158" s="3">
        <v>61762710</v>
      </c>
      <c r="B158" s="3">
        <v>70</v>
      </c>
      <c r="C158" s="3" t="s">
        <v>7</v>
      </c>
      <c r="D158" s="3">
        <v>1</v>
      </c>
      <c r="E158" s="3">
        <v>1</v>
      </c>
      <c r="F158" s="2">
        <v>204</v>
      </c>
      <c r="G158" s="1">
        <v>39120</v>
      </c>
      <c r="H158" s="18" t="str">
        <f t="shared" si="4"/>
        <v>Low</v>
      </c>
      <c r="I158">
        <f>VLOOKUP(H158,'Goal Seek'!$A$2:$B$4,2,FALSE)</f>
        <v>750</v>
      </c>
      <c r="J158" t="str">
        <f t="shared" si="5"/>
        <v>AZ</v>
      </c>
    </row>
    <row r="159" spans="1:10" x14ac:dyDescent="0.35">
      <c r="A159" s="3">
        <v>88214446</v>
      </c>
      <c r="B159" s="3">
        <v>33</v>
      </c>
      <c r="C159" s="3" t="s">
        <v>7</v>
      </c>
      <c r="D159" s="3">
        <v>5</v>
      </c>
      <c r="E159" s="3">
        <v>2</v>
      </c>
      <c r="F159" s="2">
        <v>4849</v>
      </c>
      <c r="G159" s="1">
        <v>40495</v>
      </c>
      <c r="H159" s="18" t="str">
        <f t="shared" si="4"/>
        <v>Medium</v>
      </c>
      <c r="I159">
        <f>VLOOKUP(H159,'Goal Seek'!$A$2:$B$4,2,FALSE)</f>
        <v>3400</v>
      </c>
      <c r="J159" t="str">
        <f t="shared" si="5"/>
        <v>WA</v>
      </c>
    </row>
    <row r="160" spans="1:10" x14ac:dyDescent="0.35">
      <c r="A160" s="3">
        <v>93158531</v>
      </c>
      <c r="B160" s="3">
        <v>43</v>
      </c>
      <c r="C160" s="3" t="s">
        <v>7</v>
      </c>
      <c r="D160" s="3">
        <v>2</v>
      </c>
      <c r="E160" s="3">
        <v>1</v>
      </c>
      <c r="F160" s="2">
        <v>337</v>
      </c>
      <c r="G160" s="1">
        <v>42887</v>
      </c>
      <c r="H160" s="18" t="str">
        <f t="shared" si="4"/>
        <v>Low</v>
      </c>
      <c r="I160">
        <f>VLOOKUP(H160,'Goal Seek'!$A$2:$B$4,2,FALSE)</f>
        <v>750</v>
      </c>
      <c r="J160" t="str">
        <f t="shared" si="5"/>
        <v>CA</v>
      </c>
    </row>
    <row r="161" spans="1:10" x14ac:dyDescent="0.35">
      <c r="A161" s="3">
        <v>52976247</v>
      </c>
      <c r="B161" s="3">
        <v>74</v>
      </c>
      <c r="C161" s="3" t="s">
        <v>8</v>
      </c>
      <c r="D161" s="3">
        <v>5</v>
      </c>
      <c r="E161" s="3">
        <v>2</v>
      </c>
      <c r="F161" s="2">
        <v>793</v>
      </c>
      <c r="G161" s="1">
        <v>37831</v>
      </c>
      <c r="H161" s="18" t="str">
        <f t="shared" si="4"/>
        <v>Medium</v>
      </c>
      <c r="I161">
        <f>VLOOKUP(H161,'Goal Seek'!$A$2:$B$4,2,FALSE)</f>
        <v>3400</v>
      </c>
      <c r="J161" t="str">
        <f t="shared" si="5"/>
        <v>WA</v>
      </c>
    </row>
    <row r="162" spans="1:10" x14ac:dyDescent="0.35">
      <c r="A162" s="3">
        <v>89630481</v>
      </c>
      <c r="B162" s="3">
        <v>23</v>
      </c>
      <c r="C162" s="3" t="s">
        <v>7</v>
      </c>
      <c r="D162" s="3">
        <v>4</v>
      </c>
      <c r="E162" s="3">
        <v>3</v>
      </c>
      <c r="F162" s="2">
        <v>4453</v>
      </c>
      <c r="G162" s="1">
        <v>38425</v>
      </c>
      <c r="H162" s="18" t="str">
        <f t="shared" si="4"/>
        <v>High</v>
      </c>
      <c r="I162">
        <f>VLOOKUP(H162,'Goal Seek'!$A$2:$B$4,2,FALSE)</f>
        <v>6750</v>
      </c>
      <c r="J162" t="str">
        <f t="shared" si="5"/>
        <v>OR</v>
      </c>
    </row>
    <row r="163" spans="1:10" x14ac:dyDescent="0.35">
      <c r="A163" s="3">
        <v>90800056</v>
      </c>
      <c r="B163" s="3">
        <v>49</v>
      </c>
      <c r="C163" s="3" t="s">
        <v>7</v>
      </c>
      <c r="D163" s="3">
        <v>3</v>
      </c>
      <c r="E163" s="3">
        <v>3</v>
      </c>
      <c r="F163" s="2">
        <v>3772</v>
      </c>
      <c r="G163" s="1">
        <v>39773</v>
      </c>
      <c r="H163" s="18" t="str">
        <f t="shared" si="4"/>
        <v>High</v>
      </c>
      <c r="I163">
        <f>VLOOKUP(H163,'Goal Seek'!$A$2:$B$4,2,FALSE)</f>
        <v>6750</v>
      </c>
      <c r="J163" t="str">
        <f t="shared" si="5"/>
        <v>NV</v>
      </c>
    </row>
    <row r="164" spans="1:10" x14ac:dyDescent="0.35">
      <c r="A164" s="3">
        <v>45253534</v>
      </c>
      <c r="B164" s="3">
        <v>28</v>
      </c>
      <c r="C164" s="3" t="s">
        <v>8</v>
      </c>
      <c r="D164" s="3">
        <v>4</v>
      </c>
      <c r="E164" s="3">
        <v>2</v>
      </c>
      <c r="F164" s="2">
        <v>4058</v>
      </c>
      <c r="G164" s="1">
        <v>39194</v>
      </c>
      <c r="H164" s="18" t="str">
        <f t="shared" si="4"/>
        <v>Medium</v>
      </c>
      <c r="I164">
        <f>VLOOKUP(H164,'Goal Seek'!$A$2:$B$4,2,FALSE)</f>
        <v>3400</v>
      </c>
      <c r="J164" t="str">
        <f t="shared" si="5"/>
        <v>OR</v>
      </c>
    </row>
    <row r="165" spans="1:10" x14ac:dyDescent="0.35">
      <c r="A165" s="3">
        <v>3080216</v>
      </c>
      <c r="B165" s="3">
        <v>32</v>
      </c>
      <c r="C165" s="3" t="s">
        <v>8</v>
      </c>
      <c r="D165" s="3">
        <v>2</v>
      </c>
      <c r="E165" s="3">
        <v>2</v>
      </c>
      <c r="F165" s="2">
        <v>4255</v>
      </c>
      <c r="G165" s="1">
        <v>37391</v>
      </c>
      <c r="H165" s="18" t="str">
        <f t="shared" si="4"/>
        <v>Medium</v>
      </c>
      <c r="I165">
        <f>VLOOKUP(H165,'Goal Seek'!$A$2:$B$4,2,FALSE)</f>
        <v>3400</v>
      </c>
      <c r="J165" t="str">
        <f t="shared" si="5"/>
        <v>CA</v>
      </c>
    </row>
    <row r="166" spans="1:10" x14ac:dyDescent="0.35">
      <c r="A166" s="3">
        <v>44080326</v>
      </c>
      <c r="B166" s="3">
        <v>30</v>
      </c>
      <c r="C166" s="3" t="s">
        <v>7</v>
      </c>
      <c r="D166" s="3">
        <v>2</v>
      </c>
      <c r="E166" s="3">
        <v>1</v>
      </c>
      <c r="F166" s="2">
        <v>635</v>
      </c>
      <c r="G166" s="1">
        <v>41297</v>
      </c>
      <c r="H166" s="18" t="str">
        <f t="shared" si="4"/>
        <v>Low</v>
      </c>
      <c r="I166">
        <f>VLOOKUP(H166,'Goal Seek'!$A$2:$B$4,2,FALSE)</f>
        <v>750</v>
      </c>
      <c r="J166" t="str">
        <f t="shared" si="5"/>
        <v>CA</v>
      </c>
    </row>
    <row r="167" spans="1:10" x14ac:dyDescent="0.35">
      <c r="A167" s="3">
        <v>82800781</v>
      </c>
      <c r="B167" s="3">
        <v>69</v>
      </c>
      <c r="C167" s="3" t="s">
        <v>8</v>
      </c>
      <c r="D167" s="3">
        <v>1</v>
      </c>
      <c r="E167" s="3">
        <v>1</v>
      </c>
      <c r="F167" s="2">
        <v>470</v>
      </c>
      <c r="G167" s="1">
        <v>40837</v>
      </c>
      <c r="H167" s="18" t="str">
        <f t="shared" si="4"/>
        <v>Low</v>
      </c>
      <c r="I167">
        <f>VLOOKUP(H167,'Goal Seek'!$A$2:$B$4,2,FALSE)</f>
        <v>750</v>
      </c>
      <c r="J167" t="str">
        <f t="shared" si="5"/>
        <v>AZ</v>
      </c>
    </row>
    <row r="168" spans="1:10" x14ac:dyDescent="0.35">
      <c r="A168" s="3">
        <v>39041195</v>
      </c>
      <c r="B168" s="3">
        <v>18</v>
      </c>
      <c r="C168" s="3" t="s">
        <v>8</v>
      </c>
      <c r="D168" s="3">
        <v>5</v>
      </c>
      <c r="E168" s="3">
        <v>1</v>
      </c>
      <c r="F168" s="2">
        <v>689</v>
      </c>
      <c r="G168" s="1">
        <v>39338</v>
      </c>
      <c r="H168" s="18" t="str">
        <f t="shared" si="4"/>
        <v>Low</v>
      </c>
      <c r="I168">
        <f>VLOOKUP(H168,'Goal Seek'!$A$2:$B$4,2,FALSE)</f>
        <v>750</v>
      </c>
      <c r="J168" t="str">
        <f t="shared" si="5"/>
        <v>WA</v>
      </c>
    </row>
    <row r="169" spans="1:10" x14ac:dyDescent="0.35">
      <c r="A169" s="3">
        <v>31849111</v>
      </c>
      <c r="B169" s="3">
        <v>42</v>
      </c>
      <c r="C169" s="3" t="s">
        <v>7</v>
      </c>
      <c r="D169" s="3">
        <v>1</v>
      </c>
      <c r="E169" s="3">
        <v>2</v>
      </c>
      <c r="F169" s="2">
        <v>4669</v>
      </c>
      <c r="G169" s="1">
        <v>40111</v>
      </c>
      <c r="H169" s="18" t="str">
        <f t="shared" si="4"/>
        <v>Medium</v>
      </c>
      <c r="I169">
        <f>VLOOKUP(H169,'Goal Seek'!$A$2:$B$4,2,FALSE)</f>
        <v>3400</v>
      </c>
      <c r="J169" t="str">
        <f t="shared" si="5"/>
        <v>AZ</v>
      </c>
    </row>
    <row r="170" spans="1:10" x14ac:dyDescent="0.35">
      <c r="A170" s="3">
        <v>97487133</v>
      </c>
      <c r="B170" s="3">
        <v>80</v>
      </c>
      <c r="C170" s="3" t="s">
        <v>8</v>
      </c>
      <c r="D170" s="3">
        <v>2</v>
      </c>
      <c r="E170" s="3">
        <v>1</v>
      </c>
      <c r="F170" s="2">
        <v>852</v>
      </c>
      <c r="G170" s="1">
        <v>43286</v>
      </c>
      <c r="H170" s="18" t="str">
        <f t="shared" si="4"/>
        <v>Low</v>
      </c>
      <c r="I170">
        <f>VLOOKUP(H170,'Goal Seek'!$A$2:$B$4,2,FALSE)</f>
        <v>750</v>
      </c>
      <c r="J170" t="str">
        <f t="shared" si="5"/>
        <v>CA</v>
      </c>
    </row>
    <row r="171" spans="1:10" x14ac:dyDescent="0.35">
      <c r="A171" s="3">
        <v>62148723</v>
      </c>
      <c r="B171" s="3">
        <v>37</v>
      </c>
      <c r="C171" s="3" t="s">
        <v>7</v>
      </c>
      <c r="D171" s="3">
        <v>5</v>
      </c>
      <c r="E171" s="3">
        <v>2</v>
      </c>
      <c r="F171" s="2">
        <v>4943</v>
      </c>
      <c r="G171" s="1">
        <v>38935</v>
      </c>
      <c r="H171" s="18" t="str">
        <f t="shared" si="4"/>
        <v>Medium</v>
      </c>
      <c r="I171">
        <f>VLOOKUP(H171,'Goal Seek'!$A$2:$B$4,2,FALSE)</f>
        <v>3400</v>
      </c>
      <c r="J171" t="str">
        <f t="shared" si="5"/>
        <v>WA</v>
      </c>
    </row>
    <row r="172" spans="1:10" x14ac:dyDescent="0.35">
      <c r="A172" s="3">
        <v>14216375</v>
      </c>
      <c r="B172" s="3">
        <v>54</v>
      </c>
      <c r="C172" s="3" t="s">
        <v>8</v>
      </c>
      <c r="D172" s="3">
        <v>4</v>
      </c>
      <c r="E172" s="3">
        <v>2</v>
      </c>
      <c r="F172" s="2">
        <v>721</v>
      </c>
      <c r="G172" s="1">
        <v>41481</v>
      </c>
      <c r="H172" s="18" t="str">
        <f t="shared" si="4"/>
        <v>Medium</v>
      </c>
      <c r="I172">
        <f>VLOOKUP(H172,'Goal Seek'!$A$2:$B$4,2,FALSE)</f>
        <v>3400</v>
      </c>
      <c r="J172" t="str">
        <f t="shared" si="5"/>
        <v>OR</v>
      </c>
    </row>
    <row r="173" spans="1:10" x14ac:dyDescent="0.35">
      <c r="A173" s="3">
        <v>79622125</v>
      </c>
      <c r="B173" s="3">
        <v>44</v>
      </c>
      <c r="C173" s="3" t="s">
        <v>8</v>
      </c>
      <c r="D173" s="3">
        <v>5</v>
      </c>
      <c r="E173" s="3">
        <v>3</v>
      </c>
      <c r="F173" s="2">
        <v>1430</v>
      </c>
      <c r="G173" s="1">
        <v>42986</v>
      </c>
      <c r="H173" s="18" t="str">
        <f t="shared" si="4"/>
        <v>High</v>
      </c>
      <c r="I173">
        <f>VLOOKUP(H173,'Goal Seek'!$A$2:$B$4,2,FALSE)</f>
        <v>6750</v>
      </c>
      <c r="J173" t="str">
        <f t="shared" si="5"/>
        <v>WA</v>
      </c>
    </row>
    <row r="174" spans="1:10" x14ac:dyDescent="0.35">
      <c r="A174" s="3">
        <v>33932071</v>
      </c>
      <c r="B174" s="3">
        <v>75</v>
      </c>
      <c r="C174" s="3" t="s">
        <v>8</v>
      </c>
      <c r="D174" s="3">
        <v>5</v>
      </c>
      <c r="E174" s="3">
        <v>2</v>
      </c>
      <c r="F174" s="2">
        <v>3263</v>
      </c>
      <c r="G174" s="1">
        <v>40936</v>
      </c>
      <c r="H174" s="18" t="str">
        <f t="shared" si="4"/>
        <v>Medium</v>
      </c>
      <c r="I174">
        <f>VLOOKUP(H174,'Goal Seek'!$A$2:$B$4,2,FALSE)</f>
        <v>3400</v>
      </c>
      <c r="J174" t="str">
        <f t="shared" si="5"/>
        <v>WA</v>
      </c>
    </row>
    <row r="175" spans="1:10" x14ac:dyDescent="0.35">
      <c r="A175" s="3">
        <v>12347402</v>
      </c>
      <c r="B175" s="3">
        <v>74</v>
      </c>
      <c r="C175" s="3" t="s">
        <v>8</v>
      </c>
      <c r="D175" s="3">
        <v>5</v>
      </c>
      <c r="E175" s="3">
        <v>2</v>
      </c>
      <c r="F175" s="2">
        <v>1907</v>
      </c>
      <c r="G175" s="1">
        <v>39457</v>
      </c>
      <c r="H175" s="18" t="str">
        <f t="shared" si="4"/>
        <v>Medium</v>
      </c>
      <c r="I175">
        <f>VLOOKUP(H175,'Goal Seek'!$A$2:$B$4,2,FALSE)</f>
        <v>3400</v>
      </c>
      <c r="J175" t="str">
        <f t="shared" si="5"/>
        <v>WA</v>
      </c>
    </row>
    <row r="176" spans="1:10" x14ac:dyDescent="0.35">
      <c r="A176" s="3">
        <v>61166156</v>
      </c>
      <c r="B176" s="3">
        <v>76</v>
      </c>
      <c r="C176" s="3" t="s">
        <v>7</v>
      </c>
      <c r="D176" s="3">
        <v>1</v>
      </c>
      <c r="E176" s="3">
        <v>2</v>
      </c>
      <c r="F176" s="2">
        <v>1170</v>
      </c>
      <c r="G176" s="1">
        <v>42246</v>
      </c>
      <c r="H176" s="18" t="str">
        <f t="shared" si="4"/>
        <v>Medium</v>
      </c>
      <c r="I176">
        <f>VLOOKUP(H176,'Goal Seek'!$A$2:$B$4,2,FALSE)</f>
        <v>3400</v>
      </c>
      <c r="J176" t="str">
        <f t="shared" si="5"/>
        <v>AZ</v>
      </c>
    </row>
    <row r="177" spans="1:10" x14ac:dyDescent="0.35">
      <c r="A177" s="3">
        <v>13619820</v>
      </c>
      <c r="B177" s="3">
        <v>27</v>
      </c>
      <c r="C177" s="3" t="s">
        <v>8</v>
      </c>
      <c r="D177" s="3">
        <v>3</v>
      </c>
      <c r="E177" s="3">
        <v>3</v>
      </c>
      <c r="F177" s="2">
        <v>9997</v>
      </c>
      <c r="G177" s="1">
        <v>40340</v>
      </c>
      <c r="H177" s="18" t="str">
        <f t="shared" si="4"/>
        <v>High</v>
      </c>
      <c r="I177">
        <f>VLOOKUP(H177,'Goal Seek'!$A$2:$B$4,2,FALSE)</f>
        <v>6750</v>
      </c>
      <c r="J177" t="str">
        <f t="shared" si="5"/>
        <v>NV</v>
      </c>
    </row>
    <row r="178" spans="1:10" x14ac:dyDescent="0.35">
      <c r="A178" s="3">
        <v>53522721</v>
      </c>
      <c r="B178" s="3">
        <v>21</v>
      </c>
      <c r="C178" s="3" t="s">
        <v>8</v>
      </c>
      <c r="D178" s="3">
        <v>4</v>
      </c>
      <c r="E178" s="3">
        <v>1</v>
      </c>
      <c r="F178" s="2">
        <v>500</v>
      </c>
      <c r="G178" s="1">
        <v>39326</v>
      </c>
      <c r="H178" s="18" t="str">
        <f t="shared" si="4"/>
        <v>Low</v>
      </c>
      <c r="I178">
        <f>VLOOKUP(H178,'Goal Seek'!$A$2:$B$4,2,FALSE)</f>
        <v>750</v>
      </c>
      <c r="J178" t="str">
        <f t="shared" si="5"/>
        <v>OR</v>
      </c>
    </row>
    <row r="179" spans="1:10" x14ac:dyDescent="0.35">
      <c r="A179" s="3">
        <v>39105486</v>
      </c>
      <c r="B179" s="3">
        <v>64</v>
      </c>
      <c r="C179" s="3" t="s">
        <v>7</v>
      </c>
      <c r="D179" s="3">
        <v>2</v>
      </c>
      <c r="E179" s="3">
        <v>3</v>
      </c>
      <c r="F179" s="2">
        <v>2204</v>
      </c>
      <c r="G179" s="1">
        <v>39021</v>
      </c>
      <c r="H179" s="18" t="str">
        <f t="shared" si="4"/>
        <v>High</v>
      </c>
      <c r="I179">
        <f>VLOOKUP(H179,'Goal Seek'!$A$2:$B$4,2,FALSE)</f>
        <v>6750</v>
      </c>
      <c r="J179" t="str">
        <f t="shared" si="5"/>
        <v>CA</v>
      </c>
    </row>
    <row r="180" spans="1:10" x14ac:dyDescent="0.35">
      <c r="A180" s="3">
        <v>44250365</v>
      </c>
      <c r="B180" s="3">
        <v>60</v>
      </c>
      <c r="C180" s="3" t="s">
        <v>7</v>
      </c>
      <c r="D180" s="3">
        <v>5</v>
      </c>
      <c r="E180" s="3">
        <v>3</v>
      </c>
      <c r="F180" s="2">
        <v>4869</v>
      </c>
      <c r="G180" s="1">
        <v>42941</v>
      </c>
      <c r="H180" s="18" t="str">
        <f t="shared" si="4"/>
        <v>High</v>
      </c>
      <c r="I180">
        <f>VLOOKUP(H180,'Goal Seek'!$A$2:$B$4,2,FALSE)</f>
        <v>6750</v>
      </c>
      <c r="J180" t="str">
        <f t="shared" si="5"/>
        <v>WA</v>
      </c>
    </row>
    <row r="181" spans="1:10" x14ac:dyDescent="0.35">
      <c r="A181" s="3">
        <v>79984583</v>
      </c>
      <c r="B181" s="3">
        <v>21</v>
      </c>
      <c r="C181" s="3" t="s">
        <v>7</v>
      </c>
      <c r="D181" s="3">
        <v>1</v>
      </c>
      <c r="E181" s="3">
        <v>3</v>
      </c>
      <c r="F181" s="2">
        <v>1397</v>
      </c>
      <c r="G181" s="1">
        <v>37604</v>
      </c>
      <c r="H181" s="18" t="str">
        <f t="shared" si="4"/>
        <v>High</v>
      </c>
      <c r="I181">
        <f>VLOOKUP(H181,'Goal Seek'!$A$2:$B$4,2,FALSE)</f>
        <v>6750</v>
      </c>
      <c r="J181" t="str">
        <f t="shared" si="5"/>
        <v>AZ</v>
      </c>
    </row>
    <row r="182" spans="1:10" x14ac:dyDescent="0.35">
      <c r="A182" s="3">
        <v>42269479</v>
      </c>
      <c r="B182" s="3">
        <v>47</v>
      </c>
      <c r="C182" s="3" t="s">
        <v>7</v>
      </c>
      <c r="D182" s="3">
        <v>3</v>
      </c>
      <c r="E182" s="3">
        <v>3</v>
      </c>
      <c r="F182" s="2">
        <v>8159</v>
      </c>
      <c r="G182" s="1">
        <v>39670</v>
      </c>
      <c r="H182" s="18" t="str">
        <f t="shared" si="4"/>
        <v>High</v>
      </c>
      <c r="I182">
        <f>VLOOKUP(H182,'Goal Seek'!$A$2:$B$4,2,FALSE)</f>
        <v>6750</v>
      </c>
      <c r="J182" t="str">
        <f t="shared" si="5"/>
        <v>NV</v>
      </c>
    </row>
    <row r="183" spans="1:10" x14ac:dyDescent="0.35">
      <c r="A183" s="3">
        <v>30254749</v>
      </c>
      <c r="B183" s="3">
        <v>50</v>
      </c>
      <c r="C183" s="3" t="s">
        <v>7</v>
      </c>
      <c r="D183" s="3">
        <v>5</v>
      </c>
      <c r="E183" s="3">
        <v>3</v>
      </c>
      <c r="F183" s="2">
        <v>1943</v>
      </c>
      <c r="G183" s="1">
        <v>39153</v>
      </c>
      <c r="H183" s="18" t="str">
        <f t="shared" si="4"/>
        <v>High</v>
      </c>
      <c r="I183">
        <f>VLOOKUP(H183,'Goal Seek'!$A$2:$B$4,2,FALSE)</f>
        <v>6750</v>
      </c>
      <c r="J183" t="str">
        <f t="shared" si="5"/>
        <v>WA</v>
      </c>
    </row>
    <row r="184" spans="1:10" x14ac:dyDescent="0.35">
      <c r="A184" s="3">
        <v>62472736</v>
      </c>
      <c r="B184" s="3">
        <v>50</v>
      </c>
      <c r="C184" s="3" t="s">
        <v>7</v>
      </c>
      <c r="D184" s="3">
        <v>4</v>
      </c>
      <c r="E184" s="3">
        <v>2</v>
      </c>
      <c r="F184" s="2">
        <v>1086</v>
      </c>
      <c r="G184" s="1">
        <v>36951</v>
      </c>
      <c r="H184" s="18" t="str">
        <f t="shared" si="4"/>
        <v>Medium</v>
      </c>
      <c r="I184">
        <f>VLOOKUP(H184,'Goal Seek'!$A$2:$B$4,2,FALSE)</f>
        <v>3400</v>
      </c>
      <c r="J184" t="str">
        <f t="shared" si="5"/>
        <v>OR</v>
      </c>
    </row>
    <row r="185" spans="1:10" x14ac:dyDescent="0.35">
      <c r="A185" s="3">
        <v>74549689</v>
      </c>
      <c r="B185" s="3">
        <v>55</v>
      </c>
      <c r="C185" s="3" t="s">
        <v>8</v>
      </c>
      <c r="D185" s="3">
        <v>2</v>
      </c>
      <c r="E185" s="3">
        <v>2</v>
      </c>
      <c r="F185" s="2">
        <v>3430</v>
      </c>
      <c r="G185" s="1">
        <v>37101</v>
      </c>
      <c r="H185" s="18" t="str">
        <f t="shared" si="4"/>
        <v>Medium</v>
      </c>
      <c r="I185">
        <f>VLOOKUP(H185,'Goal Seek'!$A$2:$B$4,2,FALSE)</f>
        <v>3400</v>
      </c>
      <c r="J185" t="str">
        <f t="shared" si="5"/>
        <v>CA</v>
      </c>
    </row>
    <row r="186" spans="1:10" x14ac:dyDescent="0.35">
      <c r="A186" s="3">
        <v>74142826</v>
      </c>
      <c r="B186" s="3">
        <v>51</v>
      </c>
      <c r="C186" s="3" t="s">
        <v>8</v>
      </c>
      <c r="D186" s="3">
        <v>2</v>
      </c>
      <c r="E186" s="3">
        <v>3</v>
      </c>
      <c r="F186" s="2">
        <v>9876</v>
      </c>
      <c r="G186" s="1">
        <v>40905</v>
      </c>
      <c r="H186" s="18" t="str">
        <f t="shared" si="4"/>
        <v>High</v>
      </c>
      <c r="I186">
        <f>VLOOKUP(H186,'Goal Seek'!$A$2:$B$4,2,FALSE)</f>
        <v>6750</v>
      </c>
      <c r="J186" t="str">
        <f t="shared" si="5"/>
        <v>CA</v>
      </c>
    </row>
    <row r="187" spans="1:10" x14ac:dyDescent="0.35">
      <c r="A187" s="3">
        <v>58978729</v>
      </c>
      <c r="B187" s="3">
        <v>31</v>
      </c>
      <c r="C187" s="3" t="s">
        <v>7</v>
      </c>
      <c r="D187" s="3">
        <v>3</v>
      </c>
      <c r="E187" s="3">
        <v>1</v>
      </c>
      <c r="F187" s="2">
        <v>667</v>
      </c>
      <c r="G187" s="1">
        <v>42612</v>
      </c>
      <c r="H187" s="18" t="str">
        <f t="shared" si="4"/>
        <v>Low</v>
      </c>
      <c r="I187">
        <f>VLOOKUP(H187,'Goal Seek'!$A$2:$B$4,2,FALSE)</f>
        <v>750</v>
      </c>
      <c r="J187" t="str">
        <f t="shared" si="5"/>
        <v>NV</v>
      </c>
    </row>
    <row r="188" spans="1:10" x14ac:dyDescent="0.35">
      <c r="A188" s="3">
        <v>77186312</v>
      </c>
      <c r="B188" s="3">
        <v>38</v>
      </c>
      <c r="C188" s="3" t="s">
        <v>8</v>
      </c>
      <c r="D188" s="3">
        <v>1</v>
      </c>
      <c r="E188" s="3">
        <v>1</v>
      </c>
      <c r="F188" s="2">
        <v>818</v>
      </c>
      <c r="G188" s="1">
        <v>39937</v>
      </c>
      <c r="H188" s="18" t="str">
        <f t="shared" si="4"/>
        <v>Low</v>
      </c>
      <c r="I188">
        <f>VLOOKUP(H188,'Goal Seek'!$A$2:$B$4,2,FALSE)</f>
        <v>750</v>
      </c>
      <c r="J188" t="str">
        <f t="shared" si="5"/>
        <v>AZ</v>
      </c>
    </row>
    <row r="189" spans="1:10" x14ac:dyDescent="0.35">
      <c r="A189" s="3">
        <v>76392081</v>
      </c>
      <c r="B189" s="3">
        <v>59</v>
      </c>
      <c r="C189" s="3" t="s">
        <v>8</v>
      </c>
      <c r="D189" s="3">
        <v>1</v>
      </c>
      <c r="E189" s="3">
        <v>1</v>
      </c>
      <c r="F189" s="2">
        <v>815</v>
      </c>
      <c r="G189" s="1">
        <v>39809</v>
      </c>
      <c r="H189" s="18" t="str">
        <f t="shared" si="4"/>
        <v>Low</v>
      </c>
      <c r="I189">
        <f>VLOOKUP(H189,'Goal Seek'!$A$2:$B$4,2,FALSE)</f>
        <v>750</v>
      </c>
      <c r="J189" t="str">
        <f t="shared" si="5"/>
        <v>AZ</v>
      </c>
    </row>
    <row r="190" spans="1:10" x14ac:dyDescent="0.35">
      <c r="A190" s="3">
        <v>89690427</v>
      </c>
      <c r="B190" s="3">
        <v>22</v>
      </c>
      <c r="C190" s="3" t="s">
        <v>7</v>
      </c>
      <c r="D190" s="3">
        <v>4</v>
      </c>
      <c r="E190" s="3">
        <v>1</v>
      </c>
      <c r="F190" s="2">
        <v>690</v>
      </c>
      <c r="G190" s="1">
        <v>42966</v>
      </c>
      <c r="H190" s="18" t="str">
        <f t="shared" si="4"/>
        <v>Low</v>
      </c>
      <c r="I190">
        <f>VLOOKUP(H190,'Goal Seek'!$A$2:$B$4,2,FALSE)</f>
        <v>750</v>
      </c>
      <c r="J190" t="str">
        <f t="shared" si="5"/>
        <v>OR</v>
      </c>
    </row>
    <row r="191" spans="1:10" x14ac:dyDescent="0.35">
      <c r="A191" s="3">
        <v>7067558</v>
      </c>
      <c r="B191" s="3">
        <v>48</v>
      </c>
      <c r="C191" s="3" t="s">
        <v>7</v>
      </c>
      <c r="D191" s="3">
        <v>2</v>
      </c>
      <c r="E191" s="3">
        <v>1</v>
      </c>
      <c r="F191" s="2">
        <v>653</v>
      </c>
      <c r="G191" s="1">
        <v>41977</v>
      </c>
      <c r="H191" s="18" t="str">
        <f t="shared" si="4"/>
        <v>Low</v>
      </c>
      <c r="I191">
        <f>VLOOKUP(H191,'Goal Seek'!$A$2:$B$4,2,FALSE)</f>
        <v>750</v>
      </c>
      <c r="J191" t="str">
        <f t="shared" si="5"/>
        <v>CA</v>
      </c>
    </row>
    <row r="192" spans="1:10" x14ac:dyDescent="0.35">
      <c r="A192" s="3">
        <v>70663408</v>
      </c>
      <c r="B192" s="3">
        <v>62</v>
      </c>
      <c r="C192" s="3" t="s">
        <v>8</v>
      </c>
      <c r="D192" s="3">
        <v>1</v>
      </c>
      <c r="E192" s="3">
        <v>2</v>
      </c>
      <c r="F192" s="2">
        <v>1141</v>
      </c>
      <c r="G192" s="1">
        <v>41185</v>
      </c>
      <c r="H192" s="18" t="str">
        <f t="shared" si="4"/>
        <v>Medium</v>
      </c>
      <c r="I192">
        <f>VLOOKUP(H192,'Goal Seek'!$A$2:$B$4,2,FALSE)</f>
        <v>3400</v>
      </c>
      <c r="J192" t="str">
        <f t="shared" si="5"/>
        <v>AZ</v>
      </c>
    </row>
    <row r="193" spans="1:10" x14ac:dyDescent="0.35">
      <c r="A193" s="3">
        <v>35650900</v>
      </c>
      <c r="B193" s="3">
        <v>27</v>
      </c>
      <c r="C193" s="3" t="s">
        <v>8</v>
      </c>
      <c r="D193" s="3">
        <v>1</v>
      </c>
      <c r="E193" s="3">
        <v>1</v>
      </c>
      <c r="F193" s="2">
        <v>323</v>
      </c>
      <c r="G193" s="1">
        <v>36961</v>
      </c>
      <c r="H193" s="18" t="str">
        <f t="shared" si="4"/>
        <v>Low</v>
      </c>
      <c r="I193">
        <f>VLOOKUP(H193,'Goal Seek'!$A$2:$B$4,2,FALSE)</f>
        <v>750</v>
      </c>
      <c r="J193" t="str">
        <f t="shared" si="5"/>
        <v>AZ</v>
      </c>
    </row>
    <row r="194" spans="1:10" x14ac:dyDescent="0.35">
      <c r="A194" s="3">
        <v>77680323</v>
      </c>
      <c r="B194" s="3">
        <v>34</v>
      </c>
      <c r="C194" s="3" t="s">
        <v>7</v>
      </c>
      <c r="D194" s="3">
        <v>1</v>
      </c>
      <c r="E194" s="3">
        <v>1</v>
      </c>
      <c r="F194" s="2">
        <v>453</v>
      </c>
      <c r="G194" s="1">
        <v>38366</v>
      </c>
      <c r="H194" s="18" t="str">
        <f t="shared" si="4"/>
        <v>Low</v>
      </c>
      <c r="I194">
        <f>VLOOKUP(H194,'Goal Seek'!$A$2:$B$4,2,FALSE)</f>
        <v>750</v>
      </c>
      <c r="J194" t="str">
        <f t="shared" si="5"/>
        <v>AZ</v>
      </c>
    </row>
    <row r="195" spans="1:10" x14ac:dyDescent="0.35">
      <c r="A195" s="3">
        <v>90318458</v>
      </c>
      <c r="B195" s="3">
        <v>39</v>
      </c>
      <c r="C195" s="3" t="s">
        <v>7</v>
      </c>
      <c r="D195" s="3">
        <v>2</v>
      </c>
      <c r="E195" s="3">
        <v>2</v>
      </c>
      <c r="F195" s="2">
        <v>1774</v>
      </c>
      <c r="G195" s="1">
        <v>40164</v>
      </c>
      <c r="H195" s="18" t="str">
        <f t="shared" ref="H195:H201" si="6">VLOOKUP(E195,$M$2:$N$4,2,FALSE)</f>
        <v>Medium</v>
      </c>
      <c r="I195">
        <f>VLOOKUP(H195,'Goal Seek'!$A$2:$B$4,2,FALSE)</f>
        <v>3400</v>
      </c>
      <c r="J195" t="str">
        <f t="shared" ref="J195:J201" si="7">VLOOKUP(D195,$P$2:$Q$6,2,FALSE)</f>
        <v>CA</v>
      </c>
    </row>
    <row r="196" spans="1:10" x14ac:dyDescent="0.35">
      <c r="A196" s="3">
        <v>62809547</v>
      </c>
      <c r="B196" s="3">
        <v>43</v>
      </c>
      <c r="C196" s="3" t="s">
        <v>8</v>
      </c>
      <c r="D196" s="3">
        <v>1</v>
      </c>
      <c r="E196" s="3">
        <v>2</v>
      </c>
      <c r="F196" s="2">
        <v>2866</v>
      </c>
      <c r="G196" s="1">
        <v>38647</v>
      </c>
      <c r="H196" s="18" t="str">
        <f t="shared" si="6"/>
        <v>Medium</v>
      </c>
      <c r="I196">
        <f>VLOOKUP(H196,'Goal Seek'!$A$2:$B$4,2,FALSE)</f>
        <v>3400</v>
      </c>
      <c r="J196" t="str">
        <f t="shared" si="7"/>
        <v>AZ</v>
      </c>
    </row>
    <row r="197" spans="1:10" x14ac:dyDescent="0.35">
      <c r="A197" s="3">
        <v>59835174</v>
      </c>
      <c r="B197" s="3">
        <v>69</v>
      </c>
      <c r="C197" s="3" t="s">
        <v>7</v>
      </c>
      <c r="D197" s="3">
        <v>2</v>
      </c>
      <c r="E197" s="3">
        <v>1</v>
      </c>
      <c r="F197" s="2">
        <v>349</v>
      </c>
      <c r="G197" s="1">
        <v>38232</v>
      </c>
      <c r="H197" s="18" t="str">
        <f t="shared" si="6"/>
        <v>Low</v>
      </c>
      <c r="I197">
        <f>VLOOKUP(H197,'Goal Seek'!$A$2:$B$4,2,FALSE)</f>
        <v>750</v>
      </c>
      <c r="J197" t="str">
        <f t="shared" si="7"/>
        <v>CA</v>
      </c>
    </row>
    <row r="198" spans="1:10" x14ac:dyDescent="0.35">
      <c r="A198" s="3">
        <v>28532861</v>
      </c>
      <c r="B198" s="3">
        <v>74</v>
      </c>
      <c r="C198" s="3" t="s">
        <v>7</v>
      </c>
      <c r="D198" s="3">
        <v>5</v>
      </c>
      <c r="E198" s="3">
        <v>2</v>
      </c>
      <c r="F198" s="2">
        <v>2867</v>
      </c>
      <c r="G198" s="1">
        <v>41774</v>
      </c>
      <c r="H198" s="18" t="str">
        <f t="shared" si="6"/>
        <v>Medium</v>
      </c>
      <c r="I198">
        <f>VLOOKUP(H198,'Goal Seek'!$A$2:$B$4,2,FALSE)</f>
        <v>3400</v>
      </c>
      <c r="J198" t="str">
        <f t="shared" si="7"/>
        <v>WA</v>
      </c>
    </row>
    <row r="199" spans="1:10" x14ac:dyDescent="0.35">
      <c r="A199" s="3">
        <v>32557212</v>
      </c>
      <c r="B199" s="3">
        <v>30</v>
      </c>
      <c r="C199" s="3" t="s">
        <v>8</v>
      </c>
      <c r="D199" s="3">
        <v>2</v>
      </c>
      <c r="E199" s="3">
        <v>2</v>
      </c>
      <c r="F199" s="2">
        <v>3022</v>
      </c>
      <c r="G199" s="1">
        <v>38536</v>
      </c>
      <c r="H199" s="18" t="str">
        <f t="shared" si="6"/>
        <v>Medium</v>
      </c>
      <c r="I199">
        <f>VLOOKUP(H199,'Goal Seek'!$A$2:$B$4,2,FALSE)</f>
        <v>3400</v>
      </c>
      <c r="J199" t="str">
        <f t="shared" si="7"/>
        <v>CA</v>
      </c>
    </row>
    <row r="200" spans="1:10" x14ac:dyDescent="0.35">
      <c r="A200" s="3">
        <v>35376754</v>
      </c>
      <c r="B200" s="3">
        <v>54</v>
      </c>
      <c r="C200" s="3" t="s">
        <v>8</v>
      </c>
      <c r="D200" s="3">
        <v>2</v>
      </c>
      <c r="E200" s="3">
        <v>3</v>
      </c>
      <c r="F200" s="2">
        <v>3594</v>
      </c>
      <c r="G200" s="1">
        <v>41284</v>
      </c>
      <c r="H200" s="18" t="str">
        <f t="shared" si="6"/>
        <v>High</v>
      </c>
      <c r="I200">
        <f>VLOOKUP(H200,'Goal Seek'!$A$2:$B$4,2,FALSE)</f>
        <v>6750</v>
      </c>
      <c r="J200" t="str">
        <f t="shared" si="7"/>
        <v>CA</v>
      </c>
    </row>
    <row r="201" spans="1:10" x14ac:dyDescent="0.35">
      <c r="A201" s="3">
        <v>41572902</v>
      </c>
      <c r="B201" s="3">
        <v>58</v>
      </c>
      <c r="C201" s="3" t="s">
        <v>7</v>
      </c>
      <c r="D201" s="3">
        <v>1</v>
      </c>
      <c r="E201" s="3">
        <v>3</v>
      </c>
      <c r="F201" s="2">
        <v>1393</v>
      </c>
      <c r="G201" s="1">
        <v>39386</v>
      </c>
      <c r="H201" s="18" t="str">
        <f t="shared" si="6"/>
        <v>High</v>
      </c>
      <c r="I201">
        <f>VLOOKUP(H201,'Goal Seek'!$A$2:$B$4,2,FALSE)</f>
        <v>6750</v>
      </c>
      <c r="J201" t="str">
        <f t="shared" si="7"/>
        <v>AZ</v>
      </c>
    </row>
  </sheetData>
  <mergeCells count="4">
    <mergeCell ref="M1:N1"/>
    <mergeCell ref="P1:Q1"/>
    <mergeCell ref="M12:U12"/>
    <mergeCell ref="M14:Q1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742BF-28C9-42B2-BB6C-F061EBAABE39}">
  <dimension ref="A3:E9"/>
  <sheetViews>
    <sheetView workbookViewId="0">
      <selection activeCell="B6" sqref="B6"/>
    </sheetView>
  </sheetViews>
  <sheetFormatPr defaultRowHeight="14.5" x14ac:dyDescent="0.35"/>
  <cols>
    <col min="1" max="1" width="12.36328125" bestFit="1" customWidth="1"/>
    <col min="2" max="2" width="19.1796875" bestFit="1" customWidth="1"/>
    <col min="4" max="4" width="12.36328125" bestFit="1" customWidth="1"/>
    <col min="5" max="5" width="19.1796875" bestFit="1" customWidth="1"/>
  </cols>
  <sheetData>
    <row r="3" spans="1:5" x14ac:dyDescent="0.35">
      <c r="A3" s="27" t="s">
        <v>48</v>
      </c>
      <c r="B3" t="s">
        <v>50</v>
      </c>
      <c r="D3" s="27" t="s">
        <v>48</v>
      </c>
      <c r="E3" t="s">
        <v>50</v>
      </c>
    </row>
    <row r="4" spans="1:5" x14ac:dyDescent="0.35">
      <c r="A4" s="28" t="s">
        <v>12</v>
      </c>
      <c r="B4" s="18">
        <v>109114</v>
      </c>
      <c r="D4" s="28" t="s">
        <v>17</v>
      </c>
      <c r="E4" s="18">
        <v>413234</v>
      </c>
    </row>
    <row r="5" spans="1:5" x14ac:dyDescent="0.35">
      <c r="A5" s="28" t="s">
        <v>11</v>
      </c>
      <c r="B5" s="18">
        <v>143479</v>
      </c>
      <c r="D5" s="28" t="s">
        <v>15</v>
      </c>
      <c r="E5" s="18">
        <v>34179</v>
      </c>
    </row>
    <row r="6" spans="1:5" x14ac:dyDescent="0.35">
      <c r="A6" s="28" t="s">
        <v>9</v>
      </c>
      <c r="B6" s="18">
        <v>117853</v>
      </c>
      <c r="D6" s="28" t="s">
        <v>16</v>
      </c>
      <c r="E6" s="18">
        <v>203699</v>
      </c>
    </row>
    <row r="7" spans="1:5" x14ac:dyDescent="0.35">
      <c r="A7" s="28" t="s">
        <v>13</v>
      </c>
      <c r="B7" s="18">
        <v>158918</v>
      </c>
      <c r="D7" s="28" t="s">
        <v>49</v>
      </c>
      <c r="E7" s="18">
        <v>651112</v>
      </c>
    </row>
    <row r="8" spans="1:5" x14ac:dyDescent="0.35">
      <c r="A8" s="28" t="s">
        <v>10</v>
      </c>
      <c r="B8" s="18">
        <v>121748</v>
      </c>
    </row>
    <row r="9" spans="1:5" x14ac:dyDescent="0.35">
      <c r="A9" s="28" t="s">
        <v>49</v>
      </c>
      <c r="B9" s="18">
        <v>651112</v>
      </c>
    </row>
  </sheetData>
  <pageMargins left="0.7" right="0.7" top="0.75" bottom="0.75" header="0.3" footer="0.3"/>
  <drawing r:id="rId3"/>
  <extLst>
    <ext xmlns:x14="http://schemas.microsoft.com/office/spreadsheetml/2009/9/main" uri="{A8765BA9-456A-4dab-B4F3-ACF838C121DE}">
      <x14:slicerList>
        <x14:slicer r:id="rId4"/>
      </x14:slicerList>
    </ext>
    <ext xmlns:x15="http://schemas.microsoft.com/office/spreadsheetml/2010/11/main" uri="{7E03D99C-DC04-49d9-9315-930204A7B6E9}">
      <x15:timelineRefs>
        <x15:timelineRef r:id="rId5"/>
      </x15:timelineRef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A3858-D30F-4160-A67D-AA59897821AD}">
  <dimension ref="A1:I16"/>
  <sheetViews>
    <sheetView workbookViewId="0">
      <selection activeCell="J21" sqref="J21"/>
    </sheetView>
  </sheetViews>
  <sheetFormatPr defaultRowHeight="14.5" x14ac:dyDescent="0.35"/>
  <sheetData>
    <row r="1" spans="1:9" x14ac:dyDescent="0.35">
      <c r="A1" s="9" t="s">
        <v>31</v>
      </c>
      <c r="B1" s="10"/>
      <c r="C1" s="10"/>
      <c r="D1" s="10"/>
      <c r="E1" s="10"/>
      <c r="F1" s="10"/>
      <c r="G1" s="10"/>
    </row>
    <row r="2" spans="1:9" x14ac:dyDescent="0.35">
      <c r="A2" t="s">
        <v>51</v>
      </c>
    </row>
    <row r="3" spans="1:9" x14ac:dyDescent="0.35">
      <c r="A3" s="19" t="s">
        <v>32</v>
      </c>
      <c r="B3" s="17"/>
      <c r="C3" s="17"/>
      <c r="D3" s="17"/>
      <c r="E3" s="17"/>
      <c r="F3" s="17"/>
      <c r="G3" s="17"/>
    </row>
    <row r="4" spans="1:9" x14ac:dyDescent="0.35">
      <c r="A4" t="s">
        <v>51</v>
      </c>
    </row>
    <row r="5" spans="1:9" x14ac:dyDescent="0.35">
      <c r="A5" s="9" t="s">
        <v>33</v>
      </c>
      <c r="B5" s="10"/>
      <c r="C5" s="10"/>
      <c r="D5" s="10"/>
    </row>
    <row r="6" spans="1:9" x14ac:dyDescent="0.35">
      <c r="A6" t="s">
        <v>51</v>
      </c>
    </row>
    <row r="7" spans="1:9" x14ac:dyDescent="0.35">
      <c r="A7" s="9" t="s">
        <v>34</v>
      </c>
      <c r="B7" s="10"/>
      <c r="C7" s="10"/>
      <c r="D7" s="10"/>
    </row>
    <row r="8" spans="1:9" x14ac:dyDescent="0.35">
      <c r="A8" t="s">
        <v>51</v>
      </c>
    </row>
    <row r="9" spans="1:9" x14ac:dyDescent="0.35">
      <c r="A9" s="9" t="s">
        <v>35</v>
      </c>
      <c r="B9" s="10"/>
      <c r="C9" s="10"/>
      <c r="D9" s="10"/>
      <c r="E9" s="10"/>
      <c r="F9" s="10"/>
      <c r="G9" s="10"/>
      <c r="H9" s="10"/>
      <c r="I9" s="10"/>
    </row>
    <row r="10" spans="1:9" x14ac:dyDescent="0.35">
      <c r="B10" s="4" t="s">
        <v>20</v>
      </c>
    </row>
    <row r="11" spans="1:9" x14ac:dyDescent="0.35">
      <c r="B11">
        <v>4687</v>
      </c>
    </row>
    <row r="12" spans="1:9" x14ac:dyDescent="0.35">
      <c r="B12" s="4" t="s">
        <v>37</v>
      </c>
    </row>
    <row r="13" spans="1:9" x14ac:dyDescent="0.35">
      <c r="B13">
        <v>6092</v>
      </c>
    </row>
    <row r="14" spans="1:9" x14ac:dyDescent="0.35">
      <c r="B14" s="4" t="s">
        <v>21</v>
      </c>
    </row>
    <row r="15" spans="1:9" x14ac:dyDescent="0.35">
      <c r="B15">
        <v>721</v>
      </c>
    </row>
    <row r="16" spans="1:9" x14ac:dyDescent="0.35">
      <c r="A16" s="9" t="s">
        <v>36</v>
      </c>
      <c r="B16" s="10"/>
      <c r="C16" s="1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FA7350-DCAE-4604-963D-4B4EAD96D539}">
  <dimension ref="A1:O12"/>
  <sheetViews>
    <sheetView workbookViewId="0">
      <selection activeCell="D4" sqref="D4"/>
    </sheetView>
  </sheetViews>
  <sheetFormatPr defaultRowHeight="14.5" x14ac:dyDescent="0.35"/>
  <cols>
    <col min="2" max="2" width="12" bestFit="1" customWidth="1"/>
    <col min="3" max="3" width="12.90625" bestFit="1" customWidth="1"/>
    <col min="4" max="4" width="12.90625" customWidth="1"/>
    <col min="6" max="6" width="8.81640625" bestFit="1" customWidth="1"/>
    <col min="7" max="7" width="8.81640625" customWidth="1"/>
    <col min="8" max="8" width="10.36328125" bestFit="1" customWidth="1"/>
    <col min="9" max="9" width="16.81640625" bestFit="1" customWidth="1"/>
    <col min="10" max="10" width="9.1796875" bestFit="1" customWidth="1"/>
    <col min="13" max="13" width="12" bestFit="1" customWidth="1"/>
    <col min="14" max="14" width="12.90625" bestFit="1" customWidth="1"/>
    <col min="15" max="15" width="11.1796875" customWidth="1"/>
  </cols>
  <sheetData>
    <row r="1" spans="1:15" x14ac:dyDescent="0.35">
      <c r="A1" s="12" t="s">
        <v>3</v>
      </c>
      <c r="B1" s="14" t="s">
        <v>41</v>
      </c>
      <c r="C1" s="14" t="s">
        <v>42</v>
      </c>
      <c r="D1" s="13" t="s">
        <v>44</v>
      </c>
      <c r="F1" s="12" t="s">
        <v>3</v>
      </c>
      <c r="G1" s="14" t="s">
        <v>29</v>
      </c>
      <c r="H1" s="14" t="s">
        <v>26</v>
      </c>
      <c r="I1" s="14" t="s">
        <v>27</v>
      </c>
      <c r="J1" s="13" t="s">
        <v>28</v>
      </c>
    </row>
    <row r="2" spans="1:15" x14ac:dyDescent="0.35">
      <c r="A2" s="5" t="s">
        <v>15</v>
      </c>
      <c r="B2" s="22">
        <v>750</v>
      </c>
      <c r="C2" s="22">
        <v>705.57180992132976</v>
      </c>
      <c r="D2" s="20">
        <f>(C2-B2)/B2</f>
        <v>-5.9237586771560324E-2</v>
      </c>
      <c r="F2" s="5" t="s">
        <v>15</v>
      </c>
      <c r="G2" s="11">
        <f>COUNTIF('Claim Data'!$H$2:$H$201,"Low")</f>
        <v>57</v>
      </c>
      <c r="H2" s="11">
        <f>SUMIFS('Claim Data'!$F$2:$F$201,'Claim Data'!$E$2:$E$201,1)</f>
        <v>34179</v>
      </c>
      <c r="I2" s="11">
        <f>G2*C2</f>
        <v>40217.593165515798</v>
      </c>
      <c r="J2" s="6">
        <f>H2/I2</f>
        <v>0.84985195059624963</v>
      </c>
    </row>
    <row r="3" spans="1:15" x14ac:dyDescent="0.35">
      <c r="A3" s="5" t="s">
        <v>16</v>
      </c>
      <c r="B3" s="22">
        <v>3400</v>
      </c>
      <c r="C3" s="22">
        <v>3521.0250713061923</v>
      </c>
      <c r="D3" s="20">
        <f t="shared" ref="D3:D4" si="0">(C3-B3)/B3</f>
        <v>3.5595609207703625E-2</v>
      </c>
      <c r="F3" s="5" t="s">
        <v>16</v>
      </c>
      <c r="G3" s="11">
        <f>COUNTIF('Claim Data'!$H$1:$H$201,"Medium")</f>
        <v>68</v>
      </c>
      <c r="H3" s="11">
        <f>SUMIFS('Claim Data'!$F$1:$F$201,'Claim Data'!$E$1:$E$201,2)</f>
        <v>203699</v>
      </c>
      <c r="I3" s="11">
        <f t="shared" ref="I3:I4" si="1">G3*C3</f>
        <v>239429.70484882107</v>
      </c>
      <c r="J3" s="6">
        <f t="shared" ref="J3:J4" si="2">H3/I3</f>
        <v>0.8507674523034563</v>
      </c>
    </row>
    <row r="4" spans="1:15" x14ac:dyDescent="0.35">
      <c r="A4" s="7" t="s">
        <v>17</v>
      </c>
      <c r="B4" s="23">
        <v>6750</v>
      </c>
      <c r="C4" s="23">
        <v>6482.3580107692842</v>
      </c>
      <c r="D4" s="21">
        <f t="shared" si="0"/>
        <v>-3.9650665071217159E-2</v>
      </c>
      <c r="F4" s="7" t="s">
        <v>17</v>
      </c>
      <c r="G4" s="15">
        <f>COUNTIF('Claim Data'!$H$1:$H$201,"High")</f>
        <v>75</v>
      </c>
      <c r="H4" s="15">
        <f>SUMIFS('Claim Data'!$F$1:$F$201,'Claim Data'!$E$1:$E$201,3)</f>
        <v>413234</v>
      </c>
      <c r="I4" s="15">
        <f t="shared" si="1"/>
        <v>486176.85080769629</v>
      </c>
      <c r="J4" s="8">
        <f t="shared" si="2"/>
        <v>0.84996642541389056</v>
      </c>
    </row>
    <row r="5" spans="1:15" x14ac:dyDescent="0.35">
      <c r="A5" s="11"/>
      <c r="B5" s="22"/>
      <c r="C5" s="22"/>
      <c r="D5" s="24"/>
      <c r="G5" s="11"/>
      <c r="H5" s="11"/>
      <c r="I5" s="11"/>
      <c r="J5" s="11"/>
    </row>
    <row r="6" spans="1:15" x14ac:dyDescent="0.35">
      <c r="A6" s="9" t="s">
        <v>38</v>
      </c>
      <c r="B6" s="19"/>
      <c r="C6" s="10"/>
      <c r="D6" s="17"/>
      <c r="E6" s="10"/>
      <c r="F6" s="10"/>
      <c r="G6" s="10"/>
      <c r="H6" s="10"/>
      <c r="I6" s="10"/>
      <c r="J6" s="10"/>
      <c r="K6" s="10"/>
      <c r="L6" s="10"/>
      <c r="M6" s="17"/>
      <c r="N6" s="17"/>
      <c r="O6" s="17"/>
    </row>
    <row r="7" spans="1:15" x14ac:dyDescent="0.35">
      <c r="A7" s="9" t="s">
        <v>39</v>
      </c>
      <c r="B7" s="19"/>
      <c r="C7" s="10"/>
      <c r="D7" s="17"/>
      <c r="E7" s="10"/>
      <c r="F7" s="10"/>
      <c r="G7" s="10"/>
      <c r="H7" s="10"/>
      <c r="I7" s="10"/>
      <c r="J7" s="10"/>
      <c r="K7" s="10"/>
      <c r="L7" s="10"/>
      <c r="M7" s="17"/>
      <c r="N7" s="17"/>
      <c r="O7" s="17"/>
    </row>
    <row r="8" spans="1:15" x14ac:dyDescent="0.35">
      <c r="A8" s="9" t="s">
        <v>52</v>
      </c>
      <c r="B8" s="19"/>
      <c r="C8" s="10"/>
      <c r="D8" s="17"/>
      <c r="E8" s="10"/>
      <c r="F8" s="10"/>
      <c r="G8" s="10"/>
      <c r="H8" s="10"/>
      <c r="I8" s="10"/>
      <c r="J8" s="10"/>
      <c r="K8" s="10"/>
      <c r="L8" s="10"/>
      <c r="M8" s="17"/>
      <c r="N8" s="17"/>
      <c r="O8" s="17"/>
    </row>
    <row r="9" spans="1:15" x14ac:dyDescent="0.35">
      <c r="A9" s="9" t="s">
        <v>40</v>
      </c>
      <c r="B9" s="19"/>
      <c r="C9" s="10"/>
      <c r="D9" s="17"/>
      <c r="E9" s="10"/>
      <c r="F9" s="10"/>
      <c r="G9" s="10"/>
      <c r="H9" s="10"/>
      <c r="I9" s="10"/>
      <c r="J9" s="10"/>
      <c r="K9" s="10"/>
      <c r="L9" s="10"/>
      <c r="M9" s="17"/>
      <c r="N9" s="17"/>
      <c r="O9" s="17"/>
    </row>
    <row r="10" spans="1:15" x14ac:dyDescent="0.35">
      <c r="A10" s="9" t="s">
        <v>47</v>
      </c>
      <c r="B10" s="19"/>
      <c r="C10" s="10"/>
      <c r="D10" s="17"/>
      <c r="E10" s="10"/>
      <c r="F10" s="10"/>
      <c r="G10" s="10"/>
      <c r="H10" s="10"/>
      <c r="I10" s="10"/>
      <c r="J10" s="10"/>
      <c r="K10" s="10"/>
      <c r="L10" s="10"/>
      <c r="M10" s="17"/>
      <c r="N10" s="17"/>
      <c r="O10" s="17"/>
    </row>
    <row r="11" spans="1:15" x14ac:dyDescent="0.35">
      <c r="A11" s="19" t="s">
        <v>43</v>
      </c>
      <c r="B11" s="19"/>
      <c r="C11" s="19"/>
      <c r="D11" s="19"/>
      <c r="E11" s="19"/>
      <c r="F11" s="19"/>
      <c r="G11" s="19"/>
      <c r="H11" s="19"/>
      <c r="I11" s="19"/>
      <c r="J11" s="19"/>
      <c r="K11" s="19"/>
      <c r="L11" s="19"/>
      <c r="M11" s="17"/>
      <c r="N11" s="17"/>
      <c r="O11" s="17"/>
    </row>
    <row r="12" spans="1:15" x14ac:dyDescent="0.35">
      <c r="A12" s="19" t="s">
        <v>45</v>
      </c>
      <c r="B12" s="19"/>
      <c r="C12" s="19"/>
      <c r="D12" s="19"/>
      <c r="E12" s="19"/>
      <c r="F12" s="19"/>
      <c r="G12" s="19"/>
      <c r="H12" s="19"/>
      <c r="I12" s="19"/>
      <c r="J12" s="19"/>
      <c r="K12" s="19"/>
      <c r="L12" s="19"/>
      <c r="M12" s="17"/>
      <c r="N12" s="17"/>
      <c r="O12" s="17"/>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Claim Data</vt:lpstr>
      <vt:lpstr>Sheet1</vt:lpstr>
      <vt:lpstr>PivotTables</vt:lpstr>
      <vt:lpstr>Goal Seek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Intara</dc:creator>
  <cp:lastModifiedBy>Kristi Intara</cp:lastModifiedBy>
  <dcterms:created xsi:type="dcterms:W3CDTF">2018-12-23T01:42:08Z</dcterms:created>
  <dcterms:modified xsi:type="dcterms:W3CDTF">2019-01-08T05:49:17Z</dcterms:modified>
</cp:coreProperties>
</file>